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3º Trimestre/Publicar/"/>
    </mc:Choice>
  </mc:AlternateContent>
  <xr:revisionPtr revIDLastSave="4" documentId="8_{84C7C108-1339-42E8-A069-C2C8AFDA2F95}" xr6:coauthVersionLast="47" xr6:coauthVersionMax="47" xr10:uidLastSave="{B4202508-C076-455C-A8A0-F9C6CABE5E8E}"/>
  <bookViews>
    <workbookView xWindow="-24120" yWindow="-120" windowWidth="24240" windowHeight="13140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Sentencias" sheetId="15" r:id="rId14"/>
    <sheet name="Audiencias_Pers Enjuic por Sexo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4" l="1"/>
  <c r="F12" i="3" l="1"/>
  <c r="F16" i="3"/>
  <c r="F20" i="3"/>
  <c r="F24" i="3"/>
  <c r="F11" i="3"/>
  <c r="F15" i="3"/>
  <c r="F19" i="3"/>
  <c r="F23" i="3"/>
  <c r="F27" i="3"/>
  <c r="F14" i="3"/>
  <c r="F18" i="3"/>
  <c r="F22" i="3"/>
  <c r="F26" i="3"/>
  <c r="F13" i="3"/>
  <c r="F17" i="3"/>
  <c r="F21" i="3"/>
  <c r="F25" i="3"/>
  <c r="G33" i="4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H28" i="4"/>
  <c r="G28" i="4"/>
  <c r="G36" i="4"/>
  <c r="H33" i="4"/>
  <c r="F33" i="4"/>
  <c r="N28" i="4"/>
  <c r="M28" i="4"/>
  <c r="G50" i="4" l="1"/>
  <c r="F50" i="4"/>
  <c r="H50" i="4"/>
  <c r="R28" i="2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<sst xmlns="http://schemas.openxmlformats.org/spreadsheetml/2006/main" count="705" uniqueCount="129">
  <si>
    <t>Juzgados de Instrucción en funciones de Guardia/Procesos de Violencia de Género</t>
  </si>
  <si>
    <t>JUZGADOS DE VIOLENCIA SOBRE LA MUJER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</si>
  <si>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</si>
  <si>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</si>
  <si>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</si>
  <si>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</si>
  <si>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</si>
  <si>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</si>
  <si>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</si>
  <si>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</si>
  <si>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</si>
  <si>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</si>
  <si>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</si>
  <si>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</si>
  <si>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</si>
  <si>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</si>
  <si>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</si>
  <si>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</si>
  <si>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</si>
  <si>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</si>
  <si>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</si>
  <si>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</si>
  <si>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</si>
  <si>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</si>
  <si>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</si>
  <si>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</si>
  <si>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</si>
  <si>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</si>
  <si>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</si>
  <si>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</si>
  <si>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</si>
  <si>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</si>
  <si>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</si>
  <si>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</si>
  <si>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</si>
  <si>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</si>
  <si>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</si>
  <si>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</si>
  <si>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</si>
  <si>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</si>
  <si>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</si>
  <si>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</si>
  <si>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</si>
  <si>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</si>
  <si>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</si>
  <si>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</si>
  <si>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</si>
  <si>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</si>
  <si>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</si>
  <si>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</si>
  <si>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</si>
  <si>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</si>
  <si>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</si>
  <si>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</si>
  <si>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</si>
  <si>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</si>
  <si>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Juzgados de lo Penal/Procesos de Violencia de Género/Personas Enjuiciadas</t>
  </si>
  <si>
    <t>Total 
Condenatorias</t>
  </si>
  <si>
    <t>Previa 
Conformidad</t>
  </si>
  <si>
    <t>Restantes 
Condenatorias</t>
  </si>
  <si>
    <t>Absolutorias</t>
  </si>
  <si>
    <t>Juzgados de lo Penal/Procesos de Violencia de Género/Sentencias</t>
  </si>
  <si>
    <t>Total Menores Enjuiciados</t>
  </si>
  <si>
    <t>Españoles</t>
  </si>
  <si>
    <t>Extranjeros</t>
  </si>
  <si>
    <t>Total Menores 
Enjuiciados</t>
  </si>
  <si>
    <t>Juzgados de Menores/Procesos de Violencia de Género/Personas Enjuiciadas</t>
  </si>
  <si>
    <t>Juzgados de Menores/Procesos de Violencia de Género/Sentencias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</si>
  <si>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</si>
  <si>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</si>
  <si>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</si>
  <si>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</si>
  <si>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</si>
  <si>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</si>
  <si>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</si>
  <si>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</si>
  <si>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</si>
  <si>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</si>
  <si>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</si>
  <si>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</si>
  <si>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</si>
  <si>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</si>
  <si>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</si>
  <si>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</si>
  <si>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</si>
  <si>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</si>
  <si>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</si>
  <si>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</si>
  <si>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</si>
  <si>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</si>
  <si>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</si>
  <si>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</si>
  <si>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</si>
  <si>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</si>
  <si>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</si>
  <si>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</si>
  <si>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</si>
  <si>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</si>
  <si>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</si>
  <si>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</si>
  <si>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</si>
  <si>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</si>
  <si>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</si>
  <si>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</si>
  <si>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</si>
  <si>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</si>
  <si>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</si>
  <si>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</si>
  <si>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Juzgados de Instrucción en funciones de Guardia/Procesos de Violencia de Género/Órdenes de Protección</t>
  </si>
  <si>
    <t xml:space="preserve">Evolución de las Denuncias Recibidas  
</t>
  </si>
  <si>
    <t>Juzgados de Guardia/Asuntos</t>
  </si>
  <si>
    <t>Juzgados de Guardia/Órdenes de Protección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</si>
  <si>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</si>
  <si>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</si>
  <si>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</si>
  <si>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</si>
  <si>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</si>
  <si>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</si>
  <si>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</si>
  <si>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>3º trimestre 2024</t>
  </si>
  <si>
    <t>3º trimestre 2025</t>
  </si>
  <si>
    <t>3º trimestre 2025/3º trimestre 2024</t>
  </si>
  <si>
    <t>Evolución 
3º trimestre 2025/3º trimestre 2024</t>
  </si>
  <si>
    <t>3º trimestre 2024
Con Imposición de medidas</t>
  </si>
  <si>
    <t>3º trimestre 2024
Sin Imposicion de Medidas</t>
  </si>
  <si>
    <t>3º trimestre 2025
Con Imposición de medidas</t>
  </si>
  <si>
    <t>3º trimestre 2025
Sin Imposicion de Medidas</t>
  </si>
  <si>
    <t>Evolución
3º trimestre 2025/3º trimestre 2024
Con Imposición de medidas</t>
  </si>
  <si>
    <t>Evolución
3º trimestre 2025/3º trimestre 2024
Sin Imposición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</si>
</sst>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56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horizontal="left" vertical="center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 de 2025</a:t>
          </a: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14</xdr:col>
      <xdr:colOff>10583</xdr:colOff>
      <xdr:row>9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75217" y="1308100"/>
          <a:ext cx="13114866" cy="2730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615626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552451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568006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4"/>
  <sheetViews>
    <sheetView tabSelected="1" workbookViewId="0"/>
  </sheetViews>
  <sheetFormatPr baseColWidth="10" defaultRowHeight="12.75" x14ac:dyDescent="0.2"/>
  <cols>
    <col min="5" max="5" width="12.75" customWidth="1"/>
  </cols>
  <sheetData>
    <row r="16" spans="2:6" ht="14.25" x14ac:dyDescent="0.2">
      <c r="B16" s="26" t="s">
        <v>1</v>
      </c>
      <c r="C16" s="26"/>
      <c r="D16" s="26"/>
      <c r="E16" s="26"/>
      <c r="F16" s="26"/>
    </row>
    <row r="17" spans="2:12" ht="14.25" x14ac:dyDescent="0.2">
      <c r="B17" s="1"/>
      <c r="C17" s="1"/>
      <c r="D17" s="1"/>
      <c r="E17" s="1"/>
      <c r="F17" s="1"/>
    </row>
    <row r="18" spans="2:12" ht="14.25" x14ac:dyDescent="0.2">
      <c r="B18" s="26" t="s">
        <v>103</v>
      </c>
      <c r="C18" s="26"/>
      <c r="D18" s="26"/>
      <c r="E18" s="26"/>
      <c r="F18" s="1"/>
    </row>
    <row r="19" spans="2:12" ht="14.25" x14ac:dyDescent="0.2">
      <c r="B19" s="26" t="s">
        <v>104</v>
      </c>
      <c r="C19" s="26"/>
      <c r="D19" s="26"/>
      <c r="E19" s="26"/>
      <c r="F19" s="1"/>
    </row>
    <row r="20" spans="2:12" ht="14.25" x14ac:dyDescent="0.2">
      <c r="B20" s="26" t="s">
        <v>105</v>
      </c>
      <c r="C20" s="26"/>
      <c r="D20" s="26"/>
      <c r="E20" s="26"/>
      <c r="F20" s="1"/>
    </row>
    <row r="21" spans="2:12" ht="14.25" x14ac:dyDescent="0.2">
      <c r="B21" s="26" t="s">
        <v>106</v>
      </c>
      <c r="C21" s="26"/>
      <c r="D21" s="26"/>
      <c r="E21" s="26"/>
      <c r="F21" s="1"/>
    </row>
    <row r="22" spans="2:12" ht="14.25" x14ac:dyDescent="0.2">
      <c r="B22" s="1" t="s">
        <v>107</v>
      </c>
      <c r="C22" s="1"/>
      <c r="D22" s="1"/>
      <c r="E22" s="1"/>
      <c r="F22" s="1"/>
    </row>
    <row r="23" spans="2:12" ht="14.25" x14ac:dyDescent="0.2">
      <c r="B23" s="3"/>
      <c r="C23" s="3"/>
      <c r="D23" s="3"/>
      <c r="E23" s="3"/>
      <c r="F23" s="3"/>
      <c r="G23" s="4"/>
      <c r="H23" s="4"/>
      <c r="I23" s="4"/>
    </row>
    <row r="24" spans="2:12" ht="15" x14ac:dyDescent="0.25">
      <c r="B24" s="2" t="s">
        <v>56</v>
      </c>
      <c r="C24" s="2"/>
      <c r="D24" s="16"/>
      <c r="E24" s="16"/>
      <c r="F24" s="16"/>
      <c r="G24" s="16"/>
      <c r="H24" s="17"/>
      <c r="I24" s="17"/>
    </row>
    <row r="25" spans="2:12" ht="15" customHeight="1" x14ac:dyDescent="0.2">
      <c r="B25" s="26" t="s">
        <v>61</v>
      </c>
      <c r="C25" s="26"/>
      <c r="D25" s="26"/>
      <c r="E25" s="26"/>
      <c r="F25" s="26"/>
      <c r="G25" s="26"/>
      <c r="H25" s="26"/>
      <c r="I25" s="26"/>
    </row>
    <row r="26" spans="2:12" ht="14.25" x14ac:dyDescent="0.2">
      <c r="B26" s="26" t="s">
        <v>66</v>
      </c>
      <c r="C26" s="26"/>
      <c r="D26" s="26"/>
      <c r="E26" s="26"/>
      <c r="F26" s="26"/>
      <c r="G26" s="26"/>
      <c r="H26" s="26"/>
      <c r="I26" s="26"/>
    </row>
    <row r="27" spans="2:12" ht="14.25" x14ac:dyDescent="0.2">
      <c r="B27" s="26" t="s">
        <v>67</v>
      </c>
      <c r="C27" s="26"/>
      <c r="D27" s="26"/>
      <c r="E27" s="26"/>
      <c r="F27" s="26"/>
      <c r="G27" s="26"/>
      <c r="H27" s="26"/>
      <c r="I27" s="26"/>
    </row>
    <row r="28" spans="2:12" ht="14.25" x14ac:dyDescent="0.2">
      <c r="B28" s="26" t="s">
        <v>0</v>
      </c>
      <c r="C28" s="26"/>
      <c r="D28" s="26"/>
      <c r="E28" s="26"/>
      <c r="F28" s="26"/>
      <c r="G28" s="26"/>
      <c r="H28" s="26"/>
      <c r="I28" s="26"/>
    </row>
    <row r="29" spans="2:12" ht="14.25" x14ac:dyDescent="0.2">
      <c r="B29" s="26" t="s">
        <v>108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2" ht="14.25" x14ac:dyDescent="0.2">
      <c r="B30" s="26" t="s">
        <v>110</v>
      </c>
      <c r="C30" s="26"/>
      <c r="D30" s="26"/>
      <c r="E30" s="26"/>
      <c r="F30" s="1"/>
      <c r="G30" s="1"/>
      <c r="H30" s="1"/>
      <c r="I30" s="1"/>
      <c r="J30" s="1"/>
      <c r="K30" s="1"/>
      <c r="L30" s="1"/>
    </row>
    <row r="31" spans="2:12" ht="14.25" x14ac:dyDescent="0.2">
      <c r="B31" s="26" t="s">
        <v>111</v>
      </c>
      <c r="C31" s="26"/>
      <c r="D31" s="26"/>
      <c r="E31" s="26"/>
      <c r="F31" s="1"/>
      <c r="G31" s="1"/>
      <c r="H31" s="1"/>
      <c r="I31" s="1"/>
      <c r="J31" s="1"/>
      <c r="K31" s="1"/>
      <c r="L31" s="1"/>
    </row>
    <row r="32" spans="2:12" ht="14.25" x14ac:dyDescent="0.2">
      <c r="B32" s="26" t="s">
        <v>91</v>
      </c>
      <c r="C32" s="26"/>
      <c r="D32" s="26"/>
      <c r="E32" s="26"/>
      <c r="F32" s="26"/>
      <c r="G32" s="26"/>
      <c r="H32" s="26"/>
      <c r="I32" s="26"/>
    </row>
    <row r="33" spans="2:9" ht="14.25" x14ac:dyDescent="0.2">
      <c r="B33" s="26" t="s">
        <v>92</v>
      </c>
      <c r="C33" s="26"/>
      <c r="D33" s="26"/>
      <c r="E33" s="26"/>
      <c r="F33" s="26"/>
      <c r="G33" s="26"/>
      <c r="H33" s="26"/>
      <c r="I33" s="26"/>
    </row>
    <row r="34" spans="2:9" ht="14.25" x14ac:dyDescent="0.2">
      <c r="B34" s="26" t="s">
        <v>102</v>
      </c>
      <c r="C34" s="26"/>
      <c r="D34" s="26"/>
      <c r="E34" s="26"/>
      <c r="F34" s="26"/>
      <c r="G34" s="26"/>
      <c r="H34" s="26"/>
      <c r="I34" s="26"/>
    </row>
  </sheetData>
  <mergeCells count="19">
    <mergeCell ref="B16:F16"/>
    <mergeCell ref="B28:I28"/>
    <mergeCell ref="B32:I32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  <mergeCell ref="B34:I34"/>
    <mergeCell ref="B25:I25"/>
    <mergeCell ref="B27:I27"/>
    <mergeCell ref="B33:I33"/>
    <mergeCell ref="B29:L29"/>
    <mergeCell ref="B30:E30"/>
    <mergeCell ref="B31:E31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2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2:I32" location="'Audiencias_Pers Enjuiciadas'!A1" display="Audiencia Provincial/Procesos de Violencia de Género/Total Personas Enjuiciadas" xr:uid="{00000000-0004-0000-0000-000013000000}"/>
    <hyperlink ref="B33:I33" location="'Audiencias_Pers Enjuic por Sexo'!A1" display="Audiencia Provincial/Procesos de Violencia de Género/Personas Enjuiciadas por Sexo" xr:uid="{00000000-0004-0000-0000-000014000000}"/>
    <hyperlink ref="B34:I34" location="Audiencias_Sentencias!A1" display="Audiencia Provincial/Procesos de Violencia de Género/Sentencias" xr:uid="{00000000-0004-0000-0000-000015000000}"/>
    <hyperlink ref="B30:E30" location="'Jdos Guardia_Asuntos'!A1" display="Juzgados de Guardia/Asuntos" xr:uid="{00000000-0004-0000-0000-000016000000}"/>
    <hyperlink ref="B31:F31" location="'Jdos Guardia_Órdenes Protección'!A1" display="Juzgados de Guardia/Órdenes de Protección" xr:uid="{00000000-0004-0000-0000-00001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9.875" bestFit="1" customWidth="1"/>
    <col min="4" max="4" width="17.125" bestFit="1" customWidth="1"/>
    <col min="5" max="5" width="16" bestFit="1" customWidth="1"/>
    <col min="6" max="6" width="19.375" bestFit="1" customWidth="1"/>
    <col min="7" max="7" width="19.875" bestFit="1" customWidth="1"/>
    <col min="8" max="8" width="16.875" bestFit="1" customWidth="1"/>
    <col min="9" max="9" width="16" bestFit="1" customWidth="1"/>
    <col min="10" max="10" width="19.375" bestFit="1" customWidth="1"/>
    <col min="11" max="18" width="20.625" customWidth="1"/>
    <col min="19" max="19" width="11.875" customWidth="1"/>
  </cols>
  <sheetData>
    <row r="9" spans="2:10" ht="44.25" customHeight="1" thickBot="1" x14ac:dyDescent="0.25">
      <c r="C9" s="27" t="s">
        <v>119</v>
      </c>
      <c r="D9" s="28"/>
      <c r="E9" s="28"/>
      <c r="F9" s="28"/>
      <c r="G9" s="27" t="s">
        <v>120</v>
      </c>
      <c r="H9" s="28"/>
      <c r="I9" s="28"/>
      <c r="J9" s="28"/>
    </row>
    <row r="10" spans="2:10" ht="44.25" customHeight="1" thickBot="1" x14ac:dyDescent="0.25">
      <c r="C10" s="10" t="s">
        <v>68</v>
      </c>
      <c r="D10" s="10" t="s">
        <v>69</v>
      </c>
      <c r="E10" s="10" t="s">
        <v>70</v>
      </c>
      <c r="F10" s="10" t="s">
        <v>71</v>
      </c>
      <c r="G10" s="10" t="s">
        <v>68</v>
      </c>
      <c r="H10" s="10" t="s">
        <v>69</v>
      </c>
      <c r="I10" s="10" t="s">
        <v>70</v>
      </c>
      <c r="J10" s="10" t="s">
        <v>71</v>
      </c>
    </row>
    <row r="11" spans="2:10" ht="20.100000000000001" customHeight="1" thickBot="1" x14ac:dyDescent="0.25">
      <c r="B11" s="5" t="s">
        <v>2</v>
      </c>
      <c r="C11" s="11">
        <f>SUM(D11:E11)</f>
        <v>11</v>
      </c>
      <c r="D11" s="21">
        <v>9</v>
      </c>
      <c r="E11" s="21">
        <v>2</v>
      </c>
      <c r="F11" s="21">
        <v>6</v>
      </c>
      <c r="G11" s="11">
        <f>SUM(H11:I11)</f>
        <v>19</v>
      </c>
      <c r="H11" s="21">
        <v>17</v>
      </c>
      <c r="I11" s="21">
        <v>2</v>
      </c>
      <c r="J11" s="21">
        <v>15</v>
      </c>
    </row>
    <row r="12" spans="2:10" ht="20.100000000000001" customHeight="1" thickBot="1" x14ac:dyDescent="0.25">
      <c r="B12" s="6" t="s">
        <v>3</v>
      </c>
      <c r="C12" s="11">
        <f t="shared" ref="C12:C27" si="0">SUM(D12:E12)</f>
        <v>0</v>
      </c>
      <c r="D12" s="21">
        <v>0</v>
      </c>
      <c r="E12" s="21">
        <v>0</v>
      </c>
      <c r="F12" s="21">
        <v>0</v>
      </c>
      <c r="G12" s="11">
        <f t="shared" ref="G12:G27" si="1">SUM(H12:I12)</f>
        <v>2</v>
      </c>
      <c r="H12" s="21">
        <v>2</v>
      </c>
      <c r="I12" s="21">
        <v>0</v>
      </c>
      <c r="J12" s="21">
        <v>2</v>
      </c>
    </row>
    <row r="13" spans="2:10" ht="20.100000000000001" customHeight="1" thickBot="1" x14ac:dyDescent="0.25">
      <c r="B13" s="6" t="s">
        <v>4</v>
      </c>
      <c r="C13" s="11">
        <f t="shared" si="0"/>
        <v>1</v>
      </c>
      <c r="D13" s="21">
        <v>1</v>
      </c>
      <c r="E13" s="21">
        <v>0</v>
      </c>
      <c r="F13" s="21">
        <v>1</v>
      </c>
      <c r="G13" s="11">
        <f t="shared" si="1"/>
        <v>5</v>
      </c>
      <c r="H13" s="21">
        <v>5</v>
      </c>
      <c r="I13" s="21">
        <v>0</v>
      </c>
      <c r="J13" s="21">
        <v>5</v>
      </c>
    </row>
    <row r="14" spans="2:10" ht="20.100000000000001" customHeight="1" thickBot="1" x14ac:dyDescent="0.25">
      <c r="B14" s="6" t="s">
        <v>5</v>
      </c>
      <c r="C14" s="11">
        <f t="shared" si="0"/>
        <v>1</v>
      </c>
      <c r="D14" s="21">
        <v>1</v>
      </c>
      <c r="E14" s="21">
        <v>0</v>
      </c>
      <c r="F14" s="21">
        <v>1</v>
      </c>
      <c r="G14" s="11">
        <f t="shared" si="1"/>
        <v>4</v>
      </c>
      <c r="H14" s="21">
        <v>4</v>
      </c>
      <c r="I14" s="21">
        <v>0</v>
      </c>
      <c r="J14" s="21">
        <v>4</v>
      </c>
    </row>
    <row r="15" spans="2:10" ht="20.100000000000001" customHeight="1" thickBot="1" x14ac:dyDescent="0.25">
      <c r="B15" s="6" t="s">
        <v>6</v>
      </c>
      <c r="C15" s="11">
        <f t="shared" si="0"/>
        <v>4</v>
      </c>
      <c r="D15" s="21">
        <v>4</v>
      </c>
      <c r="E15" s="21">
        <v>0</v>
      </c>
      <c r="F15" s="21">
        <v>3</v>
      </c>
      <c r="G15" s="11">
        <f t="shared" si="1"/>
        <v>7</v>
      </c>
      <c r="H15" s="21">
        <v>6</v>
      </c>
      <c r="I15" s="21">
        <v>1</v>
      </c>
      <c r="J15" s="21">
        <v>5</v>
      </c>
    </row>
    <row r="16" spans="2:10" ht="20.100000000000001" customHeight="1" thickBot="1" x14ac:dyDescent="0.25">
      <c r="B16" s="6" t="s">
        <v>7</v>
      </c>
      <c r="C16" s="11">
        <f t="shared" si="0"/>
        <v>0</v>
      </c>
      <c r="D16" s="21">
        <v>0</v>
      </c>
      <c r="E16" s="21">
        <v>0</v>
      </c>
      <c r="F16" s="21">
        <v>0</v>
      </c>
      <c r="G16" s="11">
        <f t="shared" si="1"/>
        <v>0</v>
      </c>
      <c r="H16" s="21">
        <v>0</v>
      </c>
      <c r="I16" s="21">
        <v>0</v>
      </c>
      <c r="J16" s="21">
        <v>0</v>
      </c>
    </row>
    <row r="17" spans="2:10" ht="20.100000000000001" customHeight="1" thickBot="1" x14ac:dyDescent="0.25">
      <c r="B17" s="6" t="s">
        <v>8</v>
      </c>
      <c r="C17" s="11">
        <f t="shared" si="0"/>
        <v>1</v>
      </c>
      <c r="D17" s="21">
        <v>1</v>
      </c>
      <c r="E17" s="21">
        <v>0</v>
      </c>
      <c r="F17" s="21">
        <v>0</v>
      </c>
      <c r="G17" s="11">
        <f t="shared" si="1"/>
        <v>6</v>
      </c>
      <c r="H17" s="21">
        <v>6</v>
      </c>
      <c r="I17" s="21">
        <v>0</v>
      </c>
      <c r="J17" s="21">
        <v>5</v>
      </c>
    </row>
    <row r="18" spans="2:10" ht="20.100000000000001" customHeight="1" thickBot="1" x14ac:dyDescent="0.25">
      <c r="B18" s="6" t="s">
        <v>9</v>
      </c>
      <c r="C18" s="11">
        <f t="shared" si="0"/>
        <v>0</v>
      </c>
      <c r="D18" s="21">
        <v>0</v>
      </c>
      <c r="E18" s="21">
        <v>0</v>
      </c>
      <c r="F18" s="21">
        <v>0</v>
      </c>
      <c r="G18" s="11">
        <f t="shared" si="1"/>
        <v>2</v>
      </c>
      <c r="H18" s="21">
        <v>2</v>
      </c>
      <c r="I18" s="21">
        <v>0</v>
      </c>
      <c r="J18" s="21">
        <v>2</v>
      </c>
    </row>
    <row r="19" spans="2:10" ht="20.100000000000001" customHeight="1" thickBot="1" x14ac:dyDescent="0.25">
      <c r="B19" s="6" t="s">
        <v>10</v>
      </c>
      <c r="C19" s="11">
        <f t="shared" si="0"/>
        <v>7</v>
      </c>
      <c r="D19" s="21">
        <v>7</v>
      </c>
      <c r="E19" s="21">
        <v>0</v>
      </c>
      <c r="F19" s="21">
        <v>5</v>
      </c>
      <c r="G19" s="11">
        <f t="shared" si="1"/>
        <v>4</v>
      </c>
      <c r="H19" s="21">
        <v>4</v>
      </c>
      <c r="I19" s="21">
        <v>0</v>
      </c>
      <c r="J19" s="21">
        <v>3</v>
      </c>
    </row>
    <row r="20" spans="2:10" ht="20.100000000000001" customHeight="1" thickBot="1" x14ac:dyDescent="0.25">
      <c r="B20" s="6" t="s">
        <v>11</v>
      </c>
      <c r="C20" s="11">
        <f t="shared" si="0"/>
        <v>6</v>
      </c>
      <c r="D20" s="21">
        <v>6</v>
      </c>
      <c r="E20" s="21">
        <v>0</v>
      </c>
      <c r="F20" s="21">
        <v>4</v>
      </c>
      <c r="G20" s="11">
        <f t="shared" si="1"/>
        <v>13</v>
      </c>
      <c r="H20" s="21">
        <v>13</v>
      </c>
      <c r="I20" s="21">
        <v>0</v>
      </c>
      <c r="J20" s="21">
        <v>12</v>
      </c>
    </row>
    <row r="21" spans="2:10" ht="20.100000000000001" customHeight="1" thickBot="1" x14ac:dyDescent="0.25">
      <c r="B21" s="6" t="s">
        <v>12</v>
      </c>
      <c r="C21" s="11">
        <f t="shared" si="0"/>
        <v>1</v>
      </c>
      <c r="D21" s="21">
        <v>1</v>
      </c>
      <c r="E21" s="21">
        <v>0</v>
      </c>
      <c r="F21" s="21">
        <v>1</v>
      </c>
      <c r="G21" s="11">
        <f t="shared" si="1"/>
        <v>1</v>
      </c>
      <c r="H21" s="21">
        <v>1</v>
      </c>
      <c r="I21" s="21">
        <v>0</v>
      </c>
      <c r="J21" s="21">
        <v>1</v>
      </c>
    </row>
    <row r="22" spans="2:10" ht="20.100000000000001" customHeight="1" thickBot="1" x14ac:dyDescent="0.25">
      <c r="B22" s="6" t="s">
        <v>13</v>
      </c>
      <c r="C22" s="11">
        <f t="shared" si="0"/>
        <v>4</v>
      </c>
      <c r="D22" s="21">
        <v>3</v>
      </c>
      <c r="E22" s="21">
        <v>1</v>
      </c>
      <c r="F22" s="21">
        <v>3</v>
      </c>
      <c r="G22" s="11">
        <f t="shared" si="1"/>
        <v>4</v>
      </c>
      <c r="H22" s="21">
        <v>4</v>
      </c>
      <c r="I22" s="21">
        <v>0</v>
      </c>
      <c r="J22" s="21">
        <v>2</v>
      </c>
    </row>
    <row r="23" spans="2:10" ht="20.100000000000001" customHeight="1" thickBot="1" x14ac:dyDescent="0.25">
      <c r="B23" s="6" t="s">
        <v>14</v>
      </c>
      <c r="C23" s="11">
        <f t="shared" si="0"/>
        <v>3</v>
      </c>
      <c r="D23" s="21">
        <v>1</v>
      </c>
      <c r="E23" s="21">
        <v>2</v>
      </c>
      <c r="F23" s="21">
        <v>1</v>
      </c>
      <c r="G23" s="11">
        <f t="shared" si="1"/>
        <v>7</v>
      </c>
      <c r="H23" s="21">
        <v>7</v>
      </c>
      <c r="I23" s="21">
        <v>0</v>
      </c>
      <c r="J23" s="21">
        <v>6</v>
      </c>
    </row>
    <row r="24" spans="2:10" ht="20.100000000000001" customHeight="1" thickBot="1" x14ac:dyDescent="0.25">
      <c r="B24" s="6" t="s">
        <v>15</v>
      </c>
      <c r="C24" s="11">
        <f t="shared" si="0"/>
        <v>7</v>
      </c>
      <c r="D24" s="21">
        <v>7</v>
      </c>
      <c r="E24" s="21">
        <v>0</v>
      </c>
      <c r="F24" s="21">
        <v>7</v>
      </c>
      <c r="G24" s="11">
        <f t="shared" si="1"/>
        <v>3</v>
      </c>
      <c r="H24" s="21">
        <v>3</v>
      </c>
      <c r="I24" s="21">
        <v>0</v>
      </c>
      <c r="J24" s="21">
        <v>3</v>
      </c>
    </row>
    <row r="25" spans="2:10" ht="20.100000000000001" customHeight="1" thickBot="1" x14ac:dyDescent="0.25">
      <c r="B25" s="6" t="s">
        <v>16</v>
      </c>
      <c r="C25" s="11">
        <f t="shared" si="0"/>
        <v>0</v>
      </c>
      <c r="D25" s="21">
        <v>0</v>
      </c>
      <c r="E25" s="21">
        <v>0</v>
      </c>
      <c r="F25" s="21">
        <v>0</v>
      </c>
      <c r="G25" s="11">
        <f t="shared" si="1"/>
        <v>0</v>
      </c>
      <c r="H25" s="21">
        <v>0</v>
      </c>
      <c r="I25" s="21">
        <v>0</v>
      </c>
      <c r="J25" s="21">
        <v>0</v>
      </c>
    </row>
    <row r="26" spans="2:10" ht="20.100000000000001" customHeight="1" thickBot="1" x14ac:dyDescent="0.25">
      <c r="B26" s="7" t="s">
        <v>17</v>
      </c>
      <c r="C26" s="11">
        <f t="shared" si="0"/>
        <v>7</v>
      </c>
      <c r="D26" s="21">
        <v>7</v>
      </c>
      <c r="E26" s="21">
        <v>0</v>
      </c>
      <c r="F26" s="21">
        <v>6</v>
      </c>
      <c r="G26" s="11">
        <f t="shared" si="1"/>
        <v>0</v>
      </c>
      <c r="H26" s="21">
        <v>0</v>
      </c>
      <c r="I26" s="21">
        <v>0</v>
      </c>
      <c r="J26" s="21">
        <v>0</v>
      </c>
    </row>
    <row r="27" spans="2:10" ht="20.100000000000001" customHeight="1" thickBot="1" x14ac:dyDescent="0.25">
      <c r="B27" s="8" t="s">
        <v>18</v>
      </c>
      <c r="C27" s="11">
        <f t="shared" si="0"/>
        <v>1</v>
      </c>
      <c r="D27" s="21">
        <v>1</v>
      </c>
      <c r="E27" s="21">
        <v>0</v>
      </c>
      <c r="F27" s="21">
        <v>1</v>
      </c>
      <c r="G27" s="11">
        <f t="shared" si="1"/>
        <v>0</v>
      </c>
      <c r="H27" s="21">
        <v>0</v>
      </c>
      <c r="I27" s="21">
        <v>0</v>
      </c>
      <c r="J27" s="21">
        <v>0</v>
      </c>
    </row>
    <row r="28" spans="2:10" ht="20.100000000000001" customHeight="1" thickBot="1" x14ac:dyDescent="0.25">
      <c r="B28" s="9" t="s">
        <v>19</v>
      </c>
      <c r="C28" s="12">
        <f>SUM(C11:C27)</f>
        <v>54</v>
      </c>
      <c r="D28" s="12">
        <f t="shared" ref="D28:J28" si="2">SUM(D11:D27)</f>
        <v>49</v>
      </c>
      <c r="E28" s="12">
        <f t="shared" si="2"/>
        <v>5</v>
      </c>
      <c r="F28" s="12">
        <f t="shared" si="2"/>
        <v>39</v>
      </c>
      <c r="G28" s="12">
        <f t="shared" si="2"/>
        <v>77</v>
      </c>
      <c r="H28" s="12">
        <f t="shared" si="2"/>
        <v>74</v>
      </c>
      <c r="I28" s="12">
        <f t="shared" si="2"/>
        <v>3</v>
      </c>
      <c r="J28" s="12">
        <f t="shared" si="2"/>
        <v>65</v>
      </c>
    </row>
    <row r="29" spans="2:10" x14ac:dyDescent="0.2">
      <c r="C29" s="20"/>
      <c r="D29" s="20"/>
      <c r="E29" s="20"/>
      <c r="F29" s="20"/>
      <c r="G29" s="20"/>
      <c r="H29" s="20"/>
      <c r="I29" s="20"/>
      <c r="J29" s="20"/>
    </row>
    <row r="32" spans="2:10" ht="44.25" customHeight="1" thickBot="1" x14ac:dyDescent="0.25">
      <c r="C32" s="27" t="s">
        <v>122</v>
      </c>
      <c r="D32" s="28"/>
      <c r="E32" s="28"/>
      <c r="F32" s="28"/>
    </row>
    <row r="33" spans="2:6" ht="44.25" customHeight="1" thickBot="1" x14ac:dyDescent="0.25">
      <c r="C33" s="10" t="s">
        <v>72</v>
      </c>
      <c r="D33" s="10" t="s">
        <v>73</v>
      </c>
      <c r="E33" s="10" t="s">
        <v>74</v>
      </c>
      <c r="F33" s="10" t="s">
        <v>75</v>
      </c>
    </row>
    <row r="34" spans="2:6" ht="20.100000000000001" customHeight="1" thickBot="1" x14ac:dyDescent="0.25">
      <c r="B34" s="5" t="s">
        <v>2</v>
      </c>
      <c r="C34" s="14">
        <f>IF(C11=0,"-",IF(G11=0,"-",(G11-C11)/C11))</f>
        <v>0.72727272727272729</v>
      </c>
      <c r="D34" s="14">
        <f>IF(D11=0,"-",IF(H11=0,"-",(H11-D11)/D11))</f>
        <v>0.88888888888888884</v>
      </c>
      <c r="E34" s="14">
        <f>IF(E11=0,"-",IF(I11=0,"-",(I11-E11)/E11))</f>
        <v>0</v>
      </c>
      <c r="F34" s="14">
        <f>IF(F11=0,"-",IF(J11=0,"-",(J11-F11)/F11))</f>
        <v>1.5</v>
      </c>
    </row>
    <row r="35" spans="2:6" ht="20.100000000000001" customHeight="1" thickBot="1" x14ac:dyDescent="0.25">
      <c r="B35" s="6" t="s">
        <v>3</v>
      </c>
      <c r="C35" s="14" t="str">
        <f t="shared" ref="C35:F50" si="3">IF(C12=0,"-",IF(G12=0,"-",(G12-C12)/C12))</f>
        <v>-</v>
      </c>
      <c r="D35" s="14" t="str">
        <f t="shared" si="3"/>
        <v>-</v>
      </c>
      <c r="E35" s="14" t="str">
        <f t="shared" si="3"/>
        <v>-</v>
      </c>
      <c r="F35" s="14" t="str">
        <f t="shared" si="3"/>
        <v>-</v>
      </c>
    </row>
    <row r="36" spans="2:6" ht="20.100000000000001" customHeight="1" thickBot="1" x14ac:dyDescent="0.25">
      <c r="B36" s="6" t="s">
        <v>4</v>
      </c>
      <c r="C36" s="14">
        <f t="shared" si="3"/>
        <v>4</v>
      </c>
      <c r="D36" s="14">
        <f t="shared" si="3"/>
        <v>4</v>
      </c>
      <c r="E36" s="14" t="str">
        <f t="shared" si="3"/>
        <v>-</v>
      </c>
      <c r="F36" s="14">
        <f t="shared" si="3"/>
        <v>4</v>
      </c>
    </row>
    <row r="37" spans="2:6" ht="20.100000000000001" customHeight="1" thickBot="1" x14ac:dyDescent="0.25">
      <c r="B37" s="6" t="s">
        <v>5</v>
      </c>
      <c r="C37" s="14">
        <f t="shared" si="3"/>
        <v>3</v>
      </c>
      <c r="D37" s="14">
        <f t="shared" si="3"/>
        <v>3</v>
      </c>
      <c r="E37" s="14" t="str">
        <f t="shared" si="3"/>
        <v>-</v>
      </c>
      <c r="F37" s="14">
        <f t="shared" si="3"/>
        <v>3</v>
      </c>
    </row>
    <row r="38" spans="2:6" ht="20.100000000000001" customHeight="1" thickBot="1" x14ac:dyDescent="0.25">
      <c r="B38" s="6" t="s">
        <v>6</v>
      </c>
      <c r="C38" s="14">
        <f t="shared" si="3"/>
        <v>0.75</v>
      </c>
      <c r="D38" s="14">
        <f t="shared" si="3"/>
        <v>0.5</v>
      </c>
      <c r="E38" s="14" t="str">
        <f t="shared" si="3"/>
        <v>-</v>
      </c>
      <c r="F38" s="14">
        <f t="shared" si="3"/>
        <v>0.66666666666666663</v>
      </c>
    </row>
    <row r="39" spans="2:6" ht="20.100000000000001" customHeight="1" thickBot="1" x14ac:dyDescent="0.25">
      <c r="B39" s="6" t="s">
        <v>7</v>
      </c>
      <c r="C39" s="14" t="str">
        <f t="shared" si="3"/>
        <v>-</v>
      </c>
      <c r="D39" s="14" t="str">
        <f t="shared" si="3"/>
        <v>-</v>
      </c>
      <c r="E39" s="14" t="str">
        <f t="shared" si="3"/>
        <v>-</v>
      </c>
      <c r="F39" s="14" t="str">
        <f t="shared" si="3"/>
        <v>-</v>
      </c>
    </row>
    <row r="40" spans="2:6" ht="20.100000000000001" customHeight="1" thickBot="1" x14ac:dyDescent="0.25">
      <c r="B40" s="6" t="s">
        <v>8</v>
      </c>
      <c r="C40" s="14">
        <f t="shared" si="3"/>
        <v>5</v>
      </c>
      <c r="D40" s="14">
        <f t="shared" si="3"/>
        <v>5</v>
      </c>
      <c r="E40" s="14" t="str">
        <f t="shared" si="3"/>
        <v>-</v>
      </c>
      <c r="F40" s="14" t="str">
        <f t="shared" si="3"/>
        <v>-</v>
      </c>
    </row>
    <row r="41" spans="2:6" ht="20.100000000000001" customHeight="1" thickBot="1" x14ac:dyDescent="0.25">
      <c r="B41" s="6" t="s">
        <v>9</v>
      </c>
      <c r="C41" s="14" t="str">
        <f t="shared" si="3"/>
        <v>-</v>
      </c>
      <c r="D41" s="14" t="str">
        <f t="shared" si="3"/>
        <v>-</v>
      </c>
      <c r="E41" s="14" t="str">
        <f t="shared" si="3"/>
        <v>-</v>
      </c>
      <c r="F41" s="14" t="str">
        <f t="shared" si="3"/>
        <v>-</v>
      </c>
    </row>
    <row r="42" spans="2:6" ht="20.100000000000001" customHeight="1" thickBot="1" x14ac:dyDescent="0.25">
      <c r="B42" s="6" t="s">
        <v>10</v>
      </c>
      <c r="C42" s="14">
        <f t="shared" si="3"/>
        <v>-0.42857142857142855</v>
      </c>
      <c r="D42" s="14">
        <f t="shared" si="3"/>
        <v>-0.42857142857142855</v>
      </c>
      <c r="E42" s="14" t="str">
        <f t="shared" si="3"/>
        <v>-</v>
      </c>
      <c r="F42" s="14">
        <f t="shared" si="3"/>
        <v>-0.4</v>
      </c>
    </row>
    <row r="43" spans="2:6" ht="20.100000000000001" customHeight="1" thickBot="1" x14ac:dyDescent="0.25">
      <c r="B43" s="6" t="s">
        <v>11</v>
      </c>
      <c r="C43" s="14">
        <f t="shared" si="3"/>
        <v>1.1666666666666667</v>
      </c>
      <c r="D43" s="14">
        <f t="shared" si="3"/>
        <v>1.1666666666666667</v>
      </c>
      <c r="E43" s="14" t="str">
        <f t="shared" si="3"/>
        <v>-</v>
      </c>
      <c r="F43" s="14">
        <f t="shared" si="3"/>
        <v>2</v>
      </c>
    </row>
    <row r="44" spans="2:6" ht="20.100000000000001" customHeight="1" thickBot="1" x14ac:dyDescent="0.25">
      <c r="B44" s="6" t="s">
        <v>12</v>
      </c>
      <c r="C44" s="14">
        <f t="shared" si="3"/>
        <v>0</v>
      </c>
      <c r="D44" s="14">
        <f t="shared" si="3"/>
        <v>0</v>
      </c>
      <c r="E44" s="14" t="str">
        <f t="shared" si="3"/>
        <v>-</v>
      </c>
      <c r="F44" s="14">
        <f t="shared" si="3"/>
        <v>0</v>
      </c>
    </row>
    <row r="45" spans="2:6" ht="20.100000000000001" customHeight="1" thickBot="1" x14ac:dyDescent="0.25">
      <c r="B45" s="6" t="s">
        <v>13</v>
      </c>
      <c r="C45" s="14">
        <f t="shared" si="3"/>
        <v>0</v>
      </c>
      <c r="D45" s="14">
        <f t="shared" si="3"/>
        <v>0.33333333333333331</v>
      </c>
      <c r="E45" s="14" t="str">
        <f t="shared" si="3"/>
        <v>-</v>
      </c>
      <c r="F45" s="14">
        <f t="shared" si="3"/>
        <v>-0.33333333333333331</v>
      </c>
    </row>
    <row r="46" spans="2:6" ht="20.100000000000001" customHeight="1" thickBot="1" x14ac:dyDescent="0.25">
      <c r="B46" s="6" t="s">
        <v>14</v>
      </c>
      <c r="C46" s="14">
        <f t="shared" si="3"/>
        <v>1.3333333333333333</v>
      </c>
      <c r="D46" s="14">
        <f t="shared" si="3"/>
        <v>6</v>
      </c>
      <c r="E46" s="14" t="str">
        <f t="shared" si="3"/>
        <v>-</v>
      </c>
      <c r="F46" s="14">
        <f t="shared" si="3"/>
        <v>5</v>
      </c>
    </row>
    <row r="47" spans="2:6" ht="20.100000000000001" customHeight="1" thickBot="1" x14ac:dyDescent="0.25">
      <c r="B47" s="6" t="s">
        <v>15</v>
      </c>
      <c r="C47" s="14">
        <f t="shared" si="3"/>
        <v>-0.5714285714285714</v>
      </c>
      <c r="D47" s="14">
        <f t="shared" si="3"/>
        <v>-0.5714285714285714</v>
      </c>
      <c r="E47" s="14" t="str">
        <f t="shared" si="3"/>
        <v>-</v>
      </c>
      <c r="F47" s="14">
        <f t="shared" si="3"/>
        <v>-0.5714285714285714</v>
      </c>
    </row>
    <row r="48" spans="2:6" ht="20.100000000000001" customHeight="1" thickBot="1" x14ac:dyDescent="0.25">
      <c r="B48" s="6" t="s">
        <v>16</v>
      </c>
      <c r="C48" s="14" t="str">
        <f t="shared" si="3"/>
        <v>-</v>
      </c>
      <c r="D48" s="14" t="str">
        <f t="shared" si="3"/>
        <v>-</v>
      </c>
      <c r="E48" s="14" t="str">
        <f t="shared" si="3"/>
        <v>-</v>
      </c>
      <c r="F48" s="14" t="str">
        <f t="shared" si="3"/>
        <v>-</v>
      </c>
    </row>
    <row r="49" spans="2:6" ht="20.100000000000001" customHeight="1" thickBot="1" x14ac:dyDescent="0.25">
      <c r="B49" s="7" t="s">
        <v>17</v>
      </c>
      <c r="C49" s="14" t="str">
        <f t="shared" si="3"/>
        <v>-</v>
      </c>
      <c r="D49" s="14" t="str">
        <f t="shared" si="3"/>
        <v>-</v>
      </c>
      <c r="E49" s="14" t="str">
        <f t="shared" si="3"/>
        <v>-</v>
      </c>
      <c r="F49" s="14" t="str">
        <f t="shared" si="3"/>
        <v>-</v>
      </c>
    </row>
    <row r="50" spans="2:6" ht="20.100000000000001" customHeight="1" thickBot="1" x14ac:dyDescent="0.25">
      <c r="B50" s="8" t="s">
        <v>18</v>
      </c>
      <c r="C50" s="14" t="str">
        <f t="shared" si="3"/>
        <v>-</v>
      </c>
      <c r="D50" s="14" t="str">
        <f t="shared" si="3"/>
        <v>-</v>
      </c>
      <c r="E50" s="14" t="str">
        <f t="shared" si="3"/>
        <v>-</v>
      </c>
      <c r="F50" s="14" t="str">
        <f t="shared" si="3"/>
        <v>-</v>
      </c>
    </row>
    <row r="51" spans="2:6" ht="20.100000000000001" customHeight="1" thickBot="1" x14ac:dyDescent="0.25">
      <c r="B51" s="9" t="s">
        <v>19</v>
      </c>
      <c r="C51" s="15">
        <f t="shared" ref="C51:F51" si="4">IF(C28=0,"-",IF(G28=0,"-",(G28-C28)/C28))</f>
        <v>0.42592592592592593</v>
      </c>
      <c r="D51" s="15">
        <f t="shared" si="4"/>
        <v>0.51020408163265307</v>
      </c>
      <c r="E51" s="15">
        <f t="shared" si="4"/>
        <v>-0.4</v>
      </c>
      <c r="F51" s="15">
        <f t="shared" si="4"/>
        <v>0.66666666666666663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topLeftCell="A10" zoomScaleNormal="100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875" bestFit="1" customWidth="1"/>
    <col min="4" max="4" width="8.75" bestFit="1" customWidth="1"/>
    <col min="5" max="5" width="10.5" bestFit="1" customWidth="1"/>
    <col min="6" max="6" width="13.5" bestFit="1" customWidth="1"/>
    <col min="7" max="7" width="11.5" bestFit="1" customWidth="1"/>
    <col min="8" max="8" width="15.625" customWidth="1"/>
    <col min="9" max="9" width="12.875" bestFit="1" customWidth="1"/>
    <col min="10" max="10" width="8.75" bestFit="1" customWidth="1"/>
    <col min="11" max="11" width="10.5" bestFit="1" customWidth="1"/>
    <col min="12" max="12" width="13.5" bestFit="1" customWidth="1"/>
    <col min="13" max="13" width="11.5" bestFit="1" customWidth="1"/>
    <col min="14" max="14" width="15.625" customWidth="1"/>
    <col min="15" max="15" width="12.875" bestFit="1" customWidth="1"/>
    <col min="16" max="16" width="8.75" bestFit="1" customWidth="1"/>
    <col min="17" max="17" width="10.5" bestFit="1" customWidth="1"/>
    <col min="18" max="18" width="13.5" bestFit="1" customWidth="1"/>
    <col min="19" max="19" width="11.5" bestFit="1" customWidth="1"/>
    <col min="20" max="20" width="15.625" customWidth="1"/>
  </cols>
  <sheetData>
    <row r="13" spans="2:20" ht="44.25" customHeight="1" thickBot="1" x14ac:dyDescent="0.25">
      <c r="C13" s="27" t="s">
        <v>119</v>
      </c>
      <c r="D13" s="28"/>
      <c r="E13" s="28"/>
      <c r="F13" s="28"/>
      <c r="G13" s="28"/>
      <c r="H13" s="28"/>
      <c r="I13" s="28" t="s">
        <v>120</v>
      </c>
      <c r="J13" s="28"/>
      <c r="K13" s="28"/>
      <c r="L13" s="28"/>
      <c r="M13" s="28"/>
      <c r="N13" s="28"/>
      <c r="O13" s="28" t="s">
        <v>122</v>
      </c>
      <c r="P13" s="28"/>
      <c r="Q13" s="28"/>
      <c r="R13" s="28"/>
      <c r="S13" s="28"/>
      <c r="T13" s="28"/>
    </row>
    <row r="14" spans="2:20" ht="44.25" customHeight="1" thickBot="1" x14ac:dyDescent="0.25">
      <c r="C14" s="29" t="s">
        <v>80</v>
      </c>
      <c r="D14" s="40" t="s">
        <v>76</v>
      </c>
      <c r="E14" s="42"/>
      <c r="F14" s="29" t="s">
        <v>77</v>
      </c>
      <c r="G14" s="29" t="s">
        <v>78</v>
      </c>
      <c r="H14" s="29" t="s">
        <v>79</v>
      </c>
      <c r="I14" s="33" t="s">
        <v>80</v>
      </c>
      <c r="J14" s="40" t="s">
        <v>76</v>
      </c>
      <c r="K14" s="42"/>
      <c r="L14" s="29" t="s">
        <v>77</v>
      </c>
      <c r="M14" s="29" t="s">
        <v>78</v>
      </c>
      <c r="N14" s="29" t="s">
        <v>79</v>
      </c>
      <c r="O14" s="33" t="s">
        <v>80</v>
      </c>
      <c r="P14" s="40" t="s">
        <v>76</v>
      </c>
      <c r="Q14" s="42"/>
      <c r="R14" s="29" t="s">
        <v>77</v>
      </c>
      <c r="S14" s="29" t="s">
        <v>78</v>
      </c>
      <c r="T14" s="29" t="s">
        <v>79</v>
      </c>
    </row>
    <row r="15" spans="2:20" ht="44.25" customHeight="1" thickBot="1" x14ac:dyDescent="0.25">
      <c r="C15" s="43"/>
      <c r="D15" s="10" t="s">
        <v>81</v>
      </c>
      <c r="E15" s="10" t="s">
        <v>82</v>
      </c>
      <c r="F15" s="43"/>
      <c r="G15" s="43"/>
      <c r="H15" s="43"/>
      <c r="I15" s="52"/>
      <c r="J15" s="10" t="s">
        <v>81</v>
      </c>
      <c r="K15" s="10" t="s">
        <v>82</v>
      </c>
      <c r="L15" s="43"/>
      <c r="M15" s="43"/>
      <c r="N15" s="43"/>
      <c r="O15" s="52"/>
      <c r="P15" s="10" t="s">
        <v>81</v>
      </c>
      <c r="Q15" s="10" t="s">
        <v>82</v>
      </c>
      <c r="R15" s="43"/>
      <c r="S15" s="43"/>
      <c r="T15" s="43"/>
    </row>
    <row r="16" spans="2:20" ht="20.100000000000001" customHeight="1" thickBot="1" x14ac:dyDescent="0.25">
      <c r="B16" s="5" t="s">
        <v>2</v>
      </c>
      <c r="C16" s="11">
        <v>774</v>
      </c>
      <c r="D16" s="11">
        <v>297</v>
      </c>
      <c r="E16" s="11">
        <v>119</v>
      </c>
      <c r="F16" s="11">
        <v>358</v>
      </c>
      <c r="G16" s="11">
        <v>773</v>
      </c>
      <c r="H16" s="11">
        <v>1</v>
      </c>
      <c r="I16" s="11">
        <v>584</v>
      </c>
      <c r="J16" s="11">
        <v>225</v>
      </c>
      <c r="K16" s="11">
        <v>94</v>
      </c>
      <c r="L16" s="11">
        <v>265</v>
      </c>
      <c r="M16" s="11">
        <v>583</v>
      </c>
      <c r="N16" s="11">
        <v>1</v>
      </c>
      <c r="O16" s="14">
        <f t="shared" ref="O16:T31" si="0">IF(C16=0,"-",(I16-C16)/C16)</f>
        <v>-0.2454780361757106</v>
      </c>
      <c r="P16" s="14">
        <f t="shared" si="0"/>
        <v>-0.24242424242424243</v>
      </c>
      <c r="Q16" s="14">
        <f t="shared" si="0"/>
        <v>-0.21008403361344538</v>
      </c>
      <c r="R16" s="14">
        <f t="shared" si="0"/>
        <v>-0.25977653631284914</v>
      </c>
      <c r="S16" s="14">
        <f t="shared" si="0"/>
        <v>-0.24579560155239327</v>
      </c>
      <c r="T16" s="14">
        <f t="shared" si="0"/>
        <v>0</v>
      </c>
    </row>
    <row r="17" spans="2:20" ht="20.100000000000001" customHeight="1" thickBot="1" x14ac:dyDescent="0.25">
      <c r="B17" s="6" t="s">
        <v>3</v>
      </c>
      <c r="C17" s="11">
        <v>320</v>
      </c>
      <c r="D17" s="11">
        <v>86</v>
      </c>
      <c r="E17" s="11">
        <v>27</v>
      </c>
      <c r="F17" s="11">
        <v>207</v>
      </c>
      <c r="G17" s="11">
        <v>317</v>
      </c>
      <c r="H17" s="11">
        <v>3</v>
      </c>
      <c r="I17" s="11">
        <v>276</v>
      </c>
      <c r="J17" s="11">
        <v>64</v>
      </c>
      <c r="K17" s="11">
        <v>23</v>
      </c>
      <c r="L17" s="11">
        <v>189</v>
      </c>
      <c r="M17" s="11">
        <v>276</v>
      </c>
      <c r="N17" s="11">
        <v>0</v>
      </c>
      <c r="O17" s="14">
        <f t="shared" si="0"/>
        <v>-0.13750000000000001</v>
      </c>
      <c r="P17" s="14">
        <f t="shared" si="0"/>
        <v>-0.2558139534883721</v>
      </c>
      <c r="Q17" s="14">
        <f t="shared" si="0"/>
        <v>-0.14814814814814814</v>
      </c>
      <c r="R17" s="14">
        <f t="shared" si="0"/>
        <v>-8.6956521739130432E-2</v>
      </c>
      <c r="S17" s="14">
        <f t="shared" si="0"/>
        <v>-0.12933753943217666</v>
      </c>
      <c r="T17" s="14">
        <f t="shared" si="0"/>
        <v>-1</v>
      </c>
    </row>
    <row r="18" spans="2:20" ht="20.100000000000001" customHeight="1" thickBot="1" x14ac:dyDescent="0.25">
      <c r="B18" s="6" t="s">
        <v>4</v>
      </c>
      <c r="C18" s="11">
        <v>115</v>
      </c>
      <c r="D18" s="11">
        <v>52</v>
      </c>
      <c r="E18" s="11">
        <v>12</v>
      </c>
      <c r="F18" s="11">
        <v>51</v>
      </c>
      <c r="G18" s="11">
        <v>114</v>
      </c>
      <c r="H18" s="11">
        <v>1</v>
      </c>
      <c r="I18" s="11">
        <v>150</v>
      </c>
      <c r="J18" s="11">
        <v>65</v>
      </c>
      <c r="K18" s="11">
        <v>14</v>
      </c>
      <c r="L18" s="11">
        <v>71</v>
      </c>
      <c r="M18" s="11">
        <v>149</v>
      </c>
      <c r="N18" s="11">
        <v>1</v>
      </c>
      <c r="O18" s="14">
        <f t="shared" si="0"/>
        <v>0.30434782608695654</v>
      </c>
      <c r="P18" s="14">
        <f t="shared" si="0"/>
        <v>0.25</v>
      </c>
      <c r="Q18" s="14">
        <f t="shared" si="0"/>
        <v>0.16666666666666666</v>
      </c>
      <c r="R18" s="14">
        <f t="shared" si="0"/>
        <v>0.39215686274509803</v>
      </c>
      <c r="S18" s="14">
        <f t="shared" si="0"/>
        <v>0.30701754385964913</v>
      </c>
      <c r="T18" s="14">
        <f t="shared" si="0"/>
        <v>0</v>
      </c>
    </row>
    <row r="19" spans="2:20" ht="20.100000000000001" customHeight="1" thickBot="1" x14ac:dyDescent="0.25">
      <c r="B19" s="6" t="s">
        <v>5</v>
      </c>
      <c r="C19" s="11">
        <v>661</v>
      </c>
      <c r="D19" s="11">
        <v>192</v>
      </c>
      <c r="E19" s="11">
        <v>27</v>
      </c>
      <c r="F19" s="11">
        <v>442</v>
      </c>
      <c r="G19" s="11">
        <v>661</v>
      </c>
      <c r="H19" s="11">
        <v>0</v>
      </c>
      <c r="I19" s="11">
        <v>700</v>
      </c>
      <c r="J19" s="11">
        <v>194</v>
      </c>
      <c r="K19" s="11">
        <v>53</v>
      </c>
      <c r="L19" s="11">
        <v>453</v>
      </c>
      <c r="M19" s="11">
        <v>700</v>
      </c>
      <c r="N19" s="11">
        <v>0</v>
      </c>
      <c r="O19" s="14">
        <f t="shared" si="0"/>
        <v>5.9001512859304085E-2</v>
      </c>
      <c r="P19" s="14">
        <f t="shared" si="0"/>
        <v>1.0416666666666666E-2</v>
      </c>
      <c r="Q19" s="14">
        <f t="shared" si="0"/>
        <v>0.96296296296296291</v>
      </c>
      <c r="R19" s="14">
        <f t="shared" si="0"/>
        <v>2.4886877828054297E-2</v>
      </c>
      <c r="S19" s="14">
        <f t="shared" si="0"/>
        <v>5.9001512859304085E-2</v>
      </c>
      <c r="T19" s="14" t="str">
        <f t="shared" si="0"/>
        <v>-</v>
      </c>
    </row>
    <row r="20" spans="2:20" ht="20.100000000000001" customHeight="1" thickBot="1" x14ac:dyDescent="0.25">
      <c r="B20" s="6" t="s">
        <v>6</v>
      </c>
      <c r="C20" s="11">
        <v>263</v>
      </c>
      <c r="D20" s="11">
        <v>112</v>
      </c>
      <c r="E20" s="11">
        <v>34</v>
      </c>
      <c r="F20" s="11">
        <v>117</v>
      </c>
      <c r="G20" s="11">
        <v>263</v>
      </c>
      <c r="H20" s="11">
        <v>0</v>
      </c>
      <c r="I20" s="11">
        <v>287</v>
      </c>
      <c r="J20" s="11">
        <v>109</v>
      </c>
      <c r="K20" s="11">
        <v>65</v>
      </c>
      <c r="L20" s="11">
        <v>113</v>
      </c>
      <c r="M20" s="11">
        <v>287</v>
      </c>
      <c r="N20" s="11">
        <v>0</v>
      </c>
      <c r="O20" s="14">
        <f t="shared" si="0"/>
        <v>9.125475285171103E-2</v>
      </c>
      <c r="P20" s="14">
        <f t="shared" si="0"/>
        <v>-2.6785714285714284E-2</v>
      </c>
      <c r="Q20" s="14">
        <f t="shared" si="0"/>
        <v>0.91176470588235292</v>
      </c>
      <c r="R20" s="14">
        <f t="shared" si="0"/>
        <v>-3.4188034188034191E-2</v>
      </c>
      <c r="S20" s="14">
        <f t="shared" si="0"/>
        <v>9.125475285171103E-2</v>
      </c>
      <c r="T20" s="14" t="str">
        <f t="shared" si="0"/>
        <v>-</v>
      </c>
    </row>
    <row r="21" spans="2:20" ht="20.100000000000001" customHeight="1" thickBot="1" x14ac:dyDescent="0.25">
      <c r="B21" s="6" t="s">
        <v>7</v>
      </c>
      <c r="C21" s="11">
        <v>71</v>
      </c>
      <c r="D21" s="11">
        <v>25</v>
      </c>
      <c r="E21" s="11">
        <v>14</v>
      </c>
      <c r="F21" s="11">
        <v>32</v>
      </c>
      <c r="G21" s="11">
        <v>71</v>
      </c>
      <c r="H21" s="11">
        <v>0</v>
      </c>
      <c r="I21" s="11">
        <v>61</v>
      </c>
      <c r="J21" s="11">
        <v>30</v>
      </c>
      <c r="K21" s="11">
        <v>8</v>
      </c>
      <c r="L21" s="11">
        <v>23</v>
      </c>
      <c r="M21" s="11">
        <v>61</v>
      </c>
      <c r="N21" s="11">
        <v>0</v>
      </c>
      <c r="O21" s="14">
        <f t="shared" si="0"/>
        <v>-0.14084507042253522</v>
      </c>
      <c r="P21" s="14">
        <f t="shared" si="0"/>
        <v>0.2</v>
      </c>
      <c r="Q21" s="14">
        <f t="shared" si="0"/>
        <v>-0.42857142857142855</v>
      </c>
      <c r="R21" s="14">
        <f t="shared" si="0"/>
        <v>-0.28125</v>
      </c>
      <c r="S21" s="14">
        <f t="shared" si="0"/>
        <v>-0.14084507042253522</v>
      </c>
      <c r="T21" s="14" t="str">
        <f t="shared" si="0"/>
        <v>-</v>
      </c>
    </row>
    <row r="22" spans="2:20" ht="20.100000000000001" customHeight="1" thickBot="1" x14ac:dyDescent="0.25">
      <c r="B22" s="6" t="s">
        <v>8</v>
      </c>
      <c r="C22" s="11">
        <v>203</v>
      </c>
      <c r="D22" s="11">
        <v>66</v>
      </c>
      <c r="E22" s="11">
        <v>19</v>
      </c>
      <c r="F22" s="11">
        <v>118</v>
      </c>
      <c r="G22" s="11">
        <v>202</v>
      </c>
      <c r="H22" s="11">
        <v>1</v>
      </c>
      <c r="I22" s="11">
        <v>247</v>
      </c>
      <c r="J22" s="11">
        <v>89</v>
      </c>
      <c r="K22" s="11">
        <v>18</v>
      </c>
      <c r="L22" s="11">
        <v>140</v>
      </c>
      <c r="M22" s="11">
        <v>243</v>
      </c>
      <c r="N22" s="11">
        <v>4</v>
      </c>
      <c r="O22" s="14">
        <f t="shared" si="0"/>
        <v>0.21674876847290642</v>
      </c>
      <c r="P22" s="14">
        <f t="shared" si="0"/>
        <v>0.34848484848484851</v>
      </c>
      <c r="Q22" s="14">
        <f t="shared" si="0"/>
        <v>-5.2631578947368418E-2</v>
      </c>
      <c r="R22" s="14">
        <f t="shared" si="0"/>
        <v>0.1864406779661017</v>
      </c>
      <c r="S22" s="14">
        <f t="shared" si="0"/>
        <v>0.20297029702970298</v>
      </c>
      <c r="T22" s="14">
        <f t="shared" si="0"/>
        <v>3</v>
      </c>
    </row>
    <row r="23" spans="2:20" ht="20.100000000000001" customHeight="1" thickBot="1" x14ac:dyDescent="0.25">
      <c r="B23" s="6" t="s">
        <v>9</v>
      </c>
      <c r="C23" s="11">
        <v>207</v>
      </c>
      <c r="D23" s="11">
        <v>109</v>
      </c>
      <c r="E23" s="11">
        <v>39</v>
      </c>
      <c r="F23" s="11">
        <v>59</v>
      </c>
      <c r="G23" s="11">
        <v>205</v>
      </c>
      <c r="H23" s="11">
        <v>2</v>
      </c>
      <c r="I23" s="11">
        <v>189</v>
      </c>
      <c r="J23" s="11">
        <v>105</v>
      </c>
      <c r="K23" s="11">
        <v>14</v>
      </c>
      <c r="L23" s="11">
        <v>70</v>
      </c>
      <c r="M23" s="11">
        <v>188</v>
      </c>
      <c r="N23" s="11">
        <v>1</v>
      </c>
      <c r="O23" s="14">
        <f t="shared" si="0"/>
        <v>-8.6956521739130432E-2</v>
      </c>
      <c r="P23" s="14">
        <f t="shared" si="0"/>
        <v>-3.669724770642202E-2</v>
      </c>
      <c r="Q23" s="14">
        <f t="shared" si="0"/>
        <v>-0.64102564102564108</v>
      </c>
      <c r="R23" s="14">
        <f t="shared" si="0"/>
        <v>0.1864406779661017</v>
      </c>
      <c r="S23" s="14">
        <f t="shared" si="0"/>
        <v>-8.2926829268292687E-2</v>
      </c>
      <c r="T23" s="14">
        <f t="shared" si="0"/>
        <v>-0.5</v>
      </c>
    </row>
    <row r="24" spans="2:20" ht="20.100000000000001" customHeight="1" thickBot="1" x14ac:dyDescent="0.25">
      <c r="B24" s="6" t="s">
        <v>10</v>
      </c>
      <c r="C24" s="11">
        <v>475</v>
      </c>
      <c r="D24" s="11">
        <v>282</v>
      </c>
      <c r="E24" s="11">
        <v>41</v>
      </c>
      <c r="F24" s="11">
        <v>152</v>
      </c>
      <c r="G24" s="11">
        <v>471</v>
      </c>
      <c r="H24" s="11">
        <v>4</v>
      </c>
      <c r="I24" s="11">
        <v>488</v>
      </c>
      <c r="J24" s="11">
        <v>297</v>
      </c>
      <c r="K24" s="11">
        <v>19</v>
      </c>
      <c r="L24" s="11">
        <v>172</v>
      </c>
      <c r="M24" s="11">
        <v>485</v>
      </c>
      <c r="N24" s="11">
        <v>3</v>
      </c>
      <c r="O24" s="14">
        <f t="shared" si="0"/>
        <v>2.736842105263158E-2</v>
      </c>
      <c r="P24" s="14">
        <f t="shared" si="0"/>
        <v>5.3191489361702128E-2</v>
      </c>
      <c r="Q24" s="14">
        <f t="shared" si="0"/>
        <v>-0.53658536585365857</v>
      </c>
      <c r="R24" s="14">
        <f t="shared" si="0"/>
        <v>0.13157894736842105</v>
      </c>
      <c r="S24" s="14">
        <f t="shared" si="0"/>
        <v>2.9723991507430998E-2</v>
      </c>
      <c r="T24" s="14">
        <f t="shared" si="0"/>
        <v>-0.25</v>
      </c>
    </row>
    <row r="25" spans="2:20" ht="20.100000000000001" customHeight="1" thickBot="1" x14ac:dyDescent="0.25">
      <c r="B25" s="6" t="s">
        <v>11</v>
      </c>
      <c r="C25" s="11">
        <v>593</v>
      </c>
      <c r="D25" s="11">
        <v>241</v>
      </c>
      <c r="E25" s="11">
        <v>91</v>
      </c>
      <c r="F25" s="11">
        <v>261</v>
      </c>
      <c r="G25" s="11">
        <v>591</v>
      </c>
      <c r="H25" s="11">
        <v>2</v>
      </c>
      <c r="I25" s="11">
        <v>615</v>
      </c>
      <c r="J25" s="11">
        <v>239</v>
      </c>
      <c r="K25" s="11">
        <v>106</v>
      </c>
      <c r="L25" s="11">
        <v>270</v>
      </c>
      <c r="M25" s="11">
        <v>612</v>
      </c>
      <c r="N25" s="11">
        <v>3</v>
      </c>
      <c r="O25" s="14">
        <f t="shared" si="0"/>
        <v>3.7099494097807759E-2</v>
      </c>
      <c r="P25" s="14">
        <f t="shared" si="0"/>
        <v>-8.2987551867219917E-3</v>
      </c>
      <c r="Q25" s="14">
        <f t="shared" si="0"/>
        <v>0.16483516483516483</v>
      </c>
      <c r="R25" s="14">
        <f t="shared" si="0"/>
        <v>3.4482758620689655E-2</v>
      </c>
      <c r="S25" s="14">
        <f t="shared" si="0"/>
        <v>3.553299492385787E-2</v>
      </c>
      <c r="T25" s="14">
        <f t="shared" si="0"/>
        <v>0.5</v>
      </c>
    </row>
    <row r="26" spans="2:20" ht="20.100000000000001" customHeight="1" thickBot="1" x14ac:dyDescent="0.25">
      <c r="B26" s="6" t="s">
        <v>12</v>
      </c>
      <c r="C26" s="11">
        <v>140</v>
      </c>
      <c r="D26" s="11">
        <v>69</v>
      </c>
      <c r="E26" s="11">
        <v>19</v>
      </c>
      <c r="F26" s="11">
        <v>52</v>
      </c>
      <c r="G26" s="11">
        <v>139</v>
      </c>
      <c r="H26" s="11">
        <v>1</v>
      </c>
      <c r="I26" s="11">
        <v>117</v>
      </c>
      <c r="J26" s="11">
        <v>69</v>
      </c>
      <c r="K26" s="11">
        <v>10</v>
      </c>
      <c r="L26" s="11">
        <v>38</v>
      </c>
      <c r="M26" s="11">
        <v>116</v>
      </c>
      <c r="N26" s="11">
        <v>1</v>
      </c>
      <c r="O26" s="14">
        <f t="shared" si="0"/>
        <v>-0.16428571428571428</v>
      </c>
      <c r="P26" s="14">
        <f t="shared" si="0"/>
        <v>0</v>
      </c>
      <c r="Q26" s="14">
        <f t="shared" si="0"/>
        <v>-0.47368421052631576</v>
      </c>
      <c r="R26" s="14">
        <f t="shared" si="0"/>
        <v>-0.26923076923076922</v>
      </c>
      <c r="S26" s="14">
        <f t="shared" si="0"/>
        <v>-0.16546762589928057</v>
      </c>
      <c r="T26" s="14">
        <f t="shared" si="0"/>
        <v>0</v>
      </c>
    </row>
    <row r="27" spans="2:20" ht="20.100000000000001" customHeight="1" thickBot="1" x14ac:dyDescent="0.25">
      <c r="B27" s="6" t="s">
        <v>13</v>
      </c>
      <c r="C27" s="11">
        <v>264</v>
      </c>
      <c r="D27" s="11">
        <v>130</v>
      </c>
      <c r="E27" s="11">
        <v>40</v>
      </c>
      <c r="F27" s="11">
        <v>94</v>
      </c>
      <c r="G27" s="11">
        <v>261</v>
      </c>
      <c r="H27" s="11">
        <v>3</v>
      </c>
      <c r="I27" s="11">
        <v>241</v>
      </c>
      <c r="J27" s="11">
        <v>102</v>
      </c>
      <c r="K27" s="11">
        <v>33</v>
      </c>
      <c r="L27" s="11">
        <v>106</v>
      </c>
      <c r="M27" s="11">
        <v>241</v>
      </c>
      <c r="N27" s="11">
        <v>0</v>
      </c>
      <c r="O27" s="14">
        <f t="shared" si="0"/>
        <v>-8.7121212121212127E-2</v>
      </c>
      <c r="P27" s="14">
        <f t="shared" si="0"/>
        <v>-0.2153846153846154</v>
      </c>
      <c r="Q27" s="14">
        <f t="shared" si="0"/>
        <v>-0.17499999999999999</v>
      </c>
      <c r="R27" s="14">
        <f t="shared" si="0"/>
        <v>0.1276595744680851</v>
      </c>
      <c r="S27" s="14">
        <f t="shared" si="0"/>
        <v>-7.662835249042145E-2</v>
      </c>
      <c r="T27" s="14">
        <f t="shared" si="0"/>
        <v>-1</v>
      </c>
    </row>
    <row r="28" spans="2:20" ht="20.100000000000001" customHeight="1" thickBot="1" x14ac:dyDescent="0.25">
      <c r="B28" s="6" t="s">
        <v>14</v>
      </c>
      <c r="C28" s="11">
        <v>327</v>
      </c>
      <c r="D28" s="11">
        <v>155</v>
      </c>
      <c r="E28" s="11">
        <v>30</v>
      </c>
      <c r="F28" s="11">
        <v>142</v>
      </c>
      <c r="G28" s="11">
        <v>327</v>
      </c>
      <c r="H28" s="11">
        <v>0</v>
      </c>
      <c r="I28" s="11">
        <v>288</v>
      </c>
      <c r="J28" s="11">
        <v>124</v>
      </c>
      <c r="K28" s="11">
        <v>28</v>
      </c>
      <c r="L28" s="11">
        <v>136</v>
      </c>
      <c r="M28" s="11">
        <v>288</v>
      </c>
      <c r="N28" s="11">
        <v>0</v>
      </c>
      <c r="O28" s="14">
        <f t="shared" si="0"/>
        <v>-0.11926605504587157</v>
      </c>
      <c r="P28" s="14">
        <f t="shared" si="0"/>
        <v>-0.2</v>
      </c>
      <c r="Q28" s="14">
        <f t="shared" si="0"/>
        <v>-6.6666666666666666E-2</v>
      </c>
      <c r="R28" s="14">
        <f t="shared" si="0"/>
        <v>-4.2253521126760563E-2</v>
      </c>
      <c r="S28" s="14">
        <f t="shared" si="0"/>
        <v>-0.11926605504587157</v>
      </c>
      <c r="T28" s="14" t="str">
        <f t="shared" si="0"/>
        <v>-</v>
      </c>
    </row>
    <row r="29" spans="2:20" ht="20.100000000000001" customHeight="1" thickBot="1" x14ac:dyDescent="0.25">
      <c r="B29" s="6" t="s">
        <v>15</v>
      </c>
      <c r="C29" s="11">
        <v>295</v>
      </c>
      <c r="D29" s="11">
        <v>125</v>
      </c>
      <c r="E29" s="11">
        <v>66</v>
      </c>
      <c r="F29" s="11">
        <v>104</v>
      </c>
      <c r="G29" s="11">
        <v>295</v>
      </c>
      <c r="H29" s="11">
        <v>0</v>
      </c>
      <c r="I29" s="11">
        <v>318</v>
      </c>
      <c r="J29" s="11">
        <v>177</v>
      </c>
      <c r="K29" s="11">
        <v>32</v>
      </c>
      <c r="L29" s="11">
        <v>109</v>
      </c>
      <c r="M29" s="11">
        <v>318</v>
      </c>
      <c r="N29" s="11">
        <v>0</v>
      </c>
      <c r="O29" s="14">
        <f t="shared" si="0"/>
        <v>7.796610169491526E-2</v>
      </c>
      <c r="P29" s="14">
        <f t="shared" si="0"/>
        <v>0.41599999999999998</v>
      </c>
      <c r="Q29" s="14">
        <f t="shared" si="0"/>
        <v>-0.51515151515151514</v>
      </c>
      <c r="R29" s="14">
        <f t="shared" si="0"/>
        <v>4.807692307692308E-2</v>
      </c>
      <c r="S29" s="14">
        <f t="shared" si="0"/>
        <v>7.796610169491526E-2</v>
      </c>
      <c r="T29" s="14" t="str">
        <f t="shared" si="0"/>
        <v>-</v>
      </c>
    </row>
    <row r="30" spans="2:20" ht="20.100000000000001" customHeight="1" thickBot="1" x14ac:dyDescent="0.25">
      <c r="B30" s="6" t="s">
        <v>16</v>
      </c>
      <c r="C30" s="11">
        <v>126</v>
      </c>
      <c r="D30" s="11">
        <v>37</v>
      </c>
      <c r="E30" s="11">
        <v>6</v>
      </c>
      <c r="F30" s="11">
        <v>83</v>
      </c>
      <c r="G30" s="11">
        <v>123</v>
      </c>
      <c r="H30" s="11">
        <v>3</v>
      </c>
      <c r="I30" s="11">
        <v>87</v>
      </c>
      <c r="J30" s="11">
        <v>23</v>
      </c>
      <c r="K30" s="11">
        <v>40</v>
      </c>
      <c r="L30" s="11">
        <v>24</v>
      </c>
      <c r="M30" s="11">
        <v>87</v>
      </c>
      <c r="N30" s="11">
        <v>0</v>
      </c>
      <c r="O30" s="14">
        <f t="shared" si="0"/>
        <v>-0.30952380952380953</v>
      </c>
      <c r="P30" s="14">
        <f t="shared" si="0"/>
        <v>-0.3783783783783784</v>
      </c>
      <c r="Q30" s="14">
        <f t="shared" si="0"/>
        <v>5.666666666666667</v>
      </c>
      <c r="R30" s="14">
        <f t="shared" si="0"/>
        <v>-0.71084337349397586</v>
      </c>
      <c r="S30" s="14">
        <f t="shared" si="0"/>
        <v>-0.29268292682926828</v>
      </c>
      <c r="T30" s="14">
        <f t="shared" si="0"/>
        <v>-1</v>
      </c>
    </row>
    <row r="31" spans="2:20" ht="20.100000000000001" customHeight="1" thickBot="1" x14ac:dyDescent="0.25">
      <c r="B31" s="7" t="s">
        <v>17</v>
      </c>
      <c r="C31" s="11">
        <v>267</v>
      </c>
      <c r="D31" s="11">
        <v>128</v>
      </c>
      <c r="E31" s="11">
        <v>33</v>
      </c>
      <c r="F31" s="11">
        <v>106</v>
      </c>
      <c r="G31" s="11">
        <v>264</v>
      </c>
      <c r="H31" s="11">
        <v>3</v>
      </c>
      <c r="I31" s="11">
        <v>290</v>
      </c>
      <c r="J31" s="11">
        <v>119</v>
      </c>
      <c r="K31" s="11">
        <v>21</v>
      </c>
      <c r="L31" s="11">
        <v>150</v>
      </c>
      <c r="M31" s="11">
        <v>288</v>
      </c>
      <c r="N31" s="11">
        <v>2</v>
      </c>
      <c r="O31" s="14">
        <f t="shared" si="0"/>
        <v>8.6142322097378279E-2</v>
      </c>
      <c r="P31" s="14">
        <f t="shared" si="0"/>
        <v>-7.03125E-2</v>
      </c>
      <c r="Q31" s="14">
        <f t="shared" si="0"/>
        <v>-0.36363636363636365</v>
      </c>
      <c r="R31" s="14">
        <f t="shared" si="0"/>
        <v>0.41509433962264153</v>
      </c>
      <c r="S31" s="14">
        <f t="shared" si="0"/>
        <v>9.0909090909090912E-2</v>
      </c>
      <c r="T31" s="14">
        <f t="shared" si="0"/>
        <v>-0.33333333333333331</v>
      </c>
    </row>
    <row r="32" spans="2:20" ht="20.100000000000001" customHeight="1" thickBot="1" x14ac:dyDescent="0.25">
      <c r="B32" s="8" t="s">
        <v>18</v>
      </c>
      <c r="C32" s="11">
        <v>48</v>
      </c>
      <c r="D32" s="11">
        <v>13</v>
      </c>
      <c r="E32" s="11">
        <v>3</v>
      </c>
      <c r="F32" s="11">
        <v>32</v>
      </c>
      <c r="G32" s="11">
        <v>48</v>
      </c>
      <c r="H32" s="11">
        <v>0</v>
      </c>
      <c r="I32" s="11">
        <v>34</v>
      </c>
      <c r="J32" s="11">
        <v>7</v>
      </c>
      <c r="K32" s="11">
        <v>3</v>
      </c>
      <c r="L32" s="11">
        <v>24</v>
      </c>
      <c r="M32" s="11">
        <v>34</v>
      </c>
      <c r="N32" s="11">
        <v>0</v>
      </c>
      <c r="O32" s="14">
        <f t="shared" ref="O32:T33" si="1">IF(C32=0,"-",(I32-C32)/C32)</f>
        <v>-0.29166666666666669</v>
      </c>
      <c r="P32" s="14">
        <f t="shared" si="1"/>
        <v>-0.46153846153846156</v>
      </c>
      <c r="Q32" s="14">
        <f t="shared" si="1"/>
        <v>0</v>
      </c>
      <c r="R32" s="14">
        <f t="shared" si="1"/>
        <v>-0.25</v>
      </c>
      <c r="S32" s="14">
        <f t="shared" si="1"/>
        <v>-0.29166666666666669</v>
      </c>
      <c r="T32" s="14" t="str">
        <f t="shared" si="1"/>
        <v>-</v>
      </c>
    </row>
    <row r="33" spans="2:20" ht="20.100000000000001" customHeight="1" thickBot="1" x14ac:dyDescent="0.25">
      <c r="B33" s="9" t="s">
        <v>19</v>
      </c>
      <c r="C33" s="12">
        <f>SUM(C16:C32)</f>
        <v>5149</v>
      </c>
      <c r="D33" s="12">
        <f t="shared" ref="D33:N33" si="2">SUM(D16:D32)</f>
        <v>2119</v>
      </c>
      <c r="E33" s="12">
        <f t="shared" si="2"/>
        <v>620</v>
      </c>
      <c r="F33" s="12">
        <f t="shared" si="2"/>
        <v>2410</v>
      </c>
      <c r="G33" s="12">
        <f t="shared" si="2"/>
        <v>5125</v>
      </c>
      <c r="H33" s="12">
        <f t="shared" si="2"/>
        <v>24</v>
      </c>
      <c r="I33" s="12">
        <f t="shared" si="2"/>
        <v>4972</v>
      </c>
      <c r="J33" s="12">
        <f t="shared" si="2"/>
        <v>2038</v>
      </c>
      <c r="K33" s="12">
        <f t="shared" si="2"/>
        <v>581</v>
      </c>
      <c r="L33" s="12">
        <f t="shared" si="2"/>
        <v>2353</v>
      </c>
      <c r="M33" s="12">
        <f t="shared" si="2"/>
        <v>4956</v>
      </c>
      <c r="N33" s="12">
        <f t="shared" si="2"/>
        <v>16</v>
      </c>
      <c r="O33" s="15">
        <f t="shared" si="1"/>
        <v>-3.437560691396388E-2</v>
      </c>
      <c r="P33" s="15">
        <f t="shared" si="1"/>
        <v>-3.8225578102878716E-2</v>
      </c>
      <c r="Q33" s="15">
        <f t="shared" si="1"/>
        <v>-6.2903225806451607E-2</v>
      </c>
      <c r="R33" s="15">
        <f t="shared" si="1"/>
        <v>-2.3651452282157676E-2</v>
      </c>
      <c r="S33" s="15">
        <f t="shared" si="1"/>
        <v>-3.2975609756097563E-2</v>
      </c>
      <c r="T33" s="15">
        <f t="shared" si="1"/>
        <v>-0.33333333333333331</v>
      </c>
    </row>
    <row r="34" spans="2:20" x14ac:dyDescent="0.2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</sheetData>
  <mergeCells count="18"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  <mergeCell ref="O14:O15"/>
    <mergeCell ref="N14:N15"/>
    <mergeCell ref="P14:Q14"/>
    <mergeCell ref="R14:R15"/>
    <mergeCell ref="S14:S15"/>
    <mergeCell ref="T14:T1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1" width="15.625" customWidth="1"/>
    <col min="19" max="19" width="11.875" customWidth="1"/>
  </cols>
  <sheetData>
    <row r="14" spans="2:11" ht="44.25" customHeight="1" thickBot="1" x14ac:dyDescent="0.25">
      <c r="C14" s="27" t="s">
        <v>119</v>
      </c>
      <c r="D14" s="28"/>
      <c r="E14" s="28"/>
      <c r="F14" s="27" t="s">
        <v>120</v>
      </c>
      <c r="G14" s="28"/>
      <c r="H14" s="28"/>
      <c r="I14" s="27" t="s">
        <v>122</v>
      </c>
      <c r="J14" s="28"/>
      <c r="K14" s="28"/>
    </row>
    <row r="15" spans="2:11" ht="44.25" customHeight="1" thickBot="1" x14ac:dyDescent="0.25">
      <c r="C15" s="10" t="s">
        <v>83</v>
      </c>
      <c r="D15" s="10" t="s">
        <v>84</v>
      </c>
      <c r="E15" s="10" t="s">
        <v>42</v>
      </c>
      <c r="F15" s="10" t="s">
        <v>83</v>
      </c>
      <c r="G15" s="10" t="s">
        <v>84</v>
      </c>
      <c r="H15" s="10" t="s">
        <v>42</v>
      </c>
      <c r="I15" s="10" t="s">
        <v>83</v>
      </c>
      <c r="J15" s="10" t="s">
        <v>84</v>
      </c>
      <c r="K15" s="10" t="s">
        <v>42</v>
      </c>
    </row>
    <row r="16" spans="2:11" ht="20.100000000000001" customHeight="1" thickBot="1" x14ac:dyDescent="0.25">
      <c r="B16" s="5" t="s">
        <v>2</v>
      </c>
      <c r="C16" s="11">
        <v>297</v>
      </c>
      <c r="D16" s="11">
        <v>250</v>
      </c>
      <c r="E16" s="11">
        <v>47</v>
      </c>
      <c r="F16" s="11">
        <v>225</v>
      </c>
      <c r="G16" s="11">
        <v>203</v>
      </c>
      <c r="H16" s="11">
        <v>22</v>
      </c>
      <c r="I16" s="14">
        <f>IF(C16=0,"-",(F16-C16)/C16)</f>
        <v>-0.24242424242424243</v>
      </c>
      <c r="J16" s="14">
        <f>IF(D16=0,"-",(G16-D16)/D16)</f>
        <v>-0.188</v>
      </c>
      <c r="K16" s="14">
        <f>IF(E16=0,"-",(H16-E16)/E16)</f>
        <v>-0.53191489361702127</v>
      </c>
    </row>
    <row r="17" spans="2:11" ht="20.100000000000001" customHeight="1" thickBot="1" x14ac:dyDescent="0.25">
      <c r="B17" s="6" t="s">
        <v>3</v>
      </c>
      <c r="C17" s="11">
        <v>86</v>
      </c>
      <c r="D17" s="11">
        <v>70</v>
      </c>
      <c r="E17" s="11">
        <v>16</v>
      </c>
      <c r="F17" s="11">
        <v>64</v>
      </c>
      <c r="G17" s="11">
        <v>45</v>
      </c>
      <c r="H17" s="11">
        <v>19</v>
      </c>
      <c r="I17" s="14">
        <f t="shared" ref="I17:K33" si="0">IF(C17=0,"-",(F17-C17)/C17)</f>
        <v>-0.2558139534883721</v>
      </c>
      <c r="J17" s="14">
        <f t="shared" si="0"/>
        <v>-0.35714285714285715</v>
      </c>
      <c r="K17" s="14">
        <f t="shared" si="0"/>
        <v>0.1875</v>
      </c>
    </row>
    <row r="18" spans="2:11" ht="20.100000000000001" customHeight="1" thickBot="1" x14ac:dyDescent="0.25">
      <c r="B18" s="6" t="s">
        <v>4</v>
      </c>
      <c r="C18" s="11">
        <v>52</v>
      </c>
      <c r="D18" s="11">
        <v>39</v>
      </c>
      <c r="E18" s="11">
        <v>13</v>
      </c>
      <c r="F18" s="11">
        <v>65</v>
      </c>
      <c r="G18" s="11">
        <v>47</v>
      </c>
      <c r="H18" s="11">
        <v>18</v>
      </c>
      <c r="I18" s="14">
        <f t="shared" si="0"/>
        <v>0.25</v>
      </c>
      <c r="J18" s="14">
        <f t="shared" si="0"/>
        <v>0.20512820512820512</v>
      </c>
      <c r="K18" s="14">
        <f t="shared" si="0"/>
        <v>0.38461538461538464</v>
      </c>
    </row>
    <row r="19" spans="2:11" ht="20.100000000000001" customHeight="1" thickBot="1" x14ac:dyDescent="0.25">
      <c r="B19" s="6" t="s">
        <v>5</v>
      </c>
      <c r="C19" s="11">
        <v>192</v>
      </c>
      <c r="D19" s="11">
        <v>151</v>
      </c>
      <c r="E19" s="11">
        <v>41</v>
      </c>
      <c r="F19" s="11">
        <v>194</v>
      </c>
      <c r="G19" s="11">
        <v>143</v>
      </c>
      <c r="H19" s="11">
        <v>51</v>
      </c>
      <c r="I19" s="14">
        <f t="shared" si="0"/>
        <v>1.0416666666666666E-2</v>
      </c>
      <c r="J19" s="14">
        <f t="shared" si="0"/>
        <v>-5.2980132450331126E-2</v>
      </c>
      <c r="K19" s="14">
        <f t="shared" si="0"/>
        <v>0.24390243902439024</v>
      </c>
    </row>
    <row r="20" spans="2:11" ht="20.100000000000001" customHeight="1" thickBot="1" x14ac:dyDescent="0.25">
      <c r="B20" s="6" t="s">
        <v>6</v>
      </c>
      <c r="C20" s="11">
        <v>112</v>
      </c>
      <c r="D20" s="11">
        <v>80</v>
      </c>
      <c r="E20" s="11">
        <v>32</v>
      </c>
      <c r="F20" s="11">
        <v>109</v>
      </c>
      <c r="G20" s="11">
        <v>93</v>
      </c>
      <c r="H20" s="11">
        <v>16</v>
      </c>
      <c r="I20" s="14">
        <f t="shared" si="0"/>
        <v>-2.6785714285714284E-2</v>
      </c>
      <c r="J20" s="14">
        <f t="shared" si="0"/>
        <v>0.16250000000000001</v>
      </c>
      <c r="K20" s="14">
        <f t="shared" si="0"/>
        <v>-0.5</v>
      </c>
    </row>
    <row r="21" spans="2:11" ht="20.100000000000001" customHeight="1" thickBot="1" x14ac:dyDescent="0.25">
      <c r="B21" s="6" t="s">
        <v>7</v>
      </c>
      <c r="C21" s="11">
        <v>25</v>
      </c>
      <c r="D21" s="11">
        <v>22</v>
      </c>
      <c r="E21" s="11">
        <v>3</v>
      </c>
      <c r="F21" s="11">
        <v>30</v>
      </c>
      <c r="G21" s="11">
        <v>19</v>
      </c>
      <c r="H21" s="11">
        <v>11</v>
      </c>
      <c r="I21" s="14">
        <f t="shared" si="0"/>
        <v>0.2</v>
      </c>
      <c r="J21" s="14">
        <f t="shared" si="0"/>
        <v>-0.13636363636363635</v>
      </c>
      <c r="K21" s="14">
        <f t="shared" si="0"/>
        <v>2.6666666666666665</v>
      </c>
    </row>
    <row r="22" spans="2:11" ht="20.100000000000001" customHeight="1" thickBot="1" x14ac:dyDescent="0.25">
      <c r="B22" s="6" t="s">
        <v>8</v>
      </c>
      <c r="C22" s="11">
        <v>66</v>
      </c>
      <c r="D22" s="11">
        <v>49</v>
      </c>
      <c r="E22" s="11">
        <v>17</v>
      </c>
      <c r="F22" s="11">
        <v>89</v>
      </c>
      <c r="G22" s="11">
        <v>74</v>
      </c>
      <c r="H22" s="11">
        <v>15</v>
      </c>
      <c r="I22" s="14">
        <f t="shared" si="0"/>
        <v>0.34848484848484851</v>
      </c>
      <c r="J22" s="14">
        <f t="shared" si="0"/>
        <v>0.51020408163265307</v>
      </c>
      <c r="K22" s="14">
        <f t="shared" si="0"/>
        <v>-0.11764705882352941</v>
      </c>
    </row>
    <row r="23" spans="2:11" ht="20.100000000000001" customHeight="1" thickBot="1" x14ac:dyDescent="0.25">
      <c r="B23" s="6" t="s">
        <v>9</v>
      </c>
      <c r="C23" s="11">
        <v>109</v>
      </c>
      <c r="D23" s="11">
        <v>90</v>
      </c>
      <c r="E23" s="11">
        <v>19</v>
      </c>
      <c r="F23" s="11">
        <v>105</v>
      </c>
      <c r="G23" s="11">
        <v>81</v>
      </c>
      <c r="H23" s="11">
        <v>24</v>
      </c>
      <c r="I23" s="14">
        <f t="shared" si="0"/>
        <v>-3.669724770642202E-2</v>
      </c>
      <c r="J23" s="14">
        <f t="shared" si="0"/>
        <v>-0.1</v>
      </c>
      <c r="K23" s="14">
        <f t="shared" si="0"/>
        <v>0.26315789473684209</v>
      </c>
    </row>
    <row r="24" spans="2:11" ht="20.100000000000001" customHeight="1" thickBot="1" x14ac:dyDescent="0.25">
      <c r="B24" s="6" t="s">
        <v>10</v>
      </c>
      <c r="C24" s="11">
        <v>282</v>
      </c>
      <c r="D24" s="11">
        <v>166</v>
      </c>
      <c r="E24" s="11">
        <v>116</v>
      </c>
      <c r="F24" s="11">
        <v>297</v>
      </c>
      <c r="G24" s="11">
        <v>169</v>
      </c>
      <c r="H24" s="11">
        <v>128</v>
      </c>
      <c r="I24" s="14">
        <f t="shared" si="0"/>
        <v>5.3191489361702128E-2</v>
      </c>
      <c r="J24" s="14">
        <f t="shared" si="0"/>
        <v>1.8072289156626505E-2</v>
      </c>
      <c r="K24" s="14">
        <f t="shared" si="0"/>
        <v>0.10344827586206896</v>
      </c>
    </row>
    <row r="25" spans="2:11" ht="20.100000000000001" customHeight="1" thickBot="1" x14ac:dyDescent="0.25">
      <c r="B25" s="6" t="s">
        <v>11</v>
      </c>
      <c r="C25" s="11">
        <v>241</v>
      </c>
      <c r="D25" s="11">
        <v>200</v>
      </c>
      <c r="E25" s="11">
        <v>41</v>
      </c>
      <c r="F25" s="11">
        <v>239</v>
      </c>
      <c r="G25" s="11">
        <v>206</v>
      </c>
      <c r="H25" s="11">
        <v>33</v>
      </c>
      <c r="I25" s="14">
        <f t="shared" si="0"/>
        <v>-8.2987551867219917E-3</v>
      </c>
      <c r="J25" s="14">
        <f t="shared" si="0"/>
        <v>0.03</v>
      </c>
      <c r="K25" s="14">
        <f t="shared" si="0"/>
        <v>-0.1951219512195122</v>
      </c>
    </row>
    <row r="26" spans="2:11" ht="20.100000000000001" customHeight="1" thickBot="1" x14ac:dyDescent="0.25">
      <c r="B26" s="6" t="s">
        <v>12</v>
      </c>
      <c r="C26" s="11">
        <v>69</v>
      </c>
      <c r="D26" s="11">
        <v>49</v>
      </c>
      <c r="E26" s="11">
        <v>20</v>
      </c>
      <c r="F26" s="11">
        <v>69</v>
      </c>
      <c r="G26" s="11">
        <v>54</v>
      </c>
      <c r="H26" s="11">
        <v>15</v>
      </c>
      <c r="I26" s="14">
        <f t="shared" si="0"/>
        <v>0</v>
      </c>
      <c r="J26" s="14">
        <f t="shared" si="0"/>
        <v>0.10204081632653061</v>
      </c>
      <c r="K26" s="14">
        <f t="shared" si="0"/>
        <v>-0.25</v>
      </c>
    </row>
    <row r="27" spans="2:11" ht="20.100000000000001" customHeight="1" thickBot="1" x14ac:dyDescent="0.25">
      <c r="B27" s="6" t="s">
        <v>13</v>
      </c>
      <c r="C27" s="11">
        <v>130</v>
      </c>
      <c r="D27" s="11">
        <v>64</v>
      </c>
      <c r="E27" s="11">
        <v>66</v>
      </c>
      <c r="F27" s="11">
        <v>102</v>
      </c>
      <c r="G27" s="11">
        <v>66</v>
      </c>
      <c r="H27" s="11">
        <v>36</v>
      </c>
      <c r="I27" s="14">
        <f t="shared" si="0"/>
        <v>-0.2153846153846154</v>
      </c>
      <c r="J27" s="14">
        <f t="shared" si="0"/>
        <v>3.125E-2</v>
      </c>
      <c r="K27" s="14">
        <f t="shared" si="0"/>
        <v>-0.45454545454545453</v>
      </c>
    </row>
    <row r="28" spans="2:11" ht="20.100000000000001" customHeight="1" thickBot="1" x14ac:dyDescent="0.25">
      <c r="B28" s="6" t="s">
        <v>14</v>
      </c>
      <c r="C28" s="11">
        <v>155</v>
      </c>
      <c r="D28" s="11">
        <v>107</v>
      </c>
      <c r="E28" s="11">
        <v>48</v>
      </c>
      <c r="F28" s="11">
        <v>124</v>
      </c>
      <c r="G28" s="11">
        <v>85</v>
      </c>
      <c r="H28" s="11">
        <v>39</v>
      </c>
      <c r="I28" s="14">
        <f t="shared" si="0"/>
        <v>-0.2</v>
      </c>
      <c r="J28" s="14">
        <f t="shared" si="0"/>
        <v>-0.20560747663551401</v>
      </c>
      <c r="K28" s="14">
        <f t="shared" si="0"/>
        <v>-0.1875</v>
      </c>
    </row>
    <row r="29" spans="2:11" ht="20.100000000000001" customHeight="1" thickBot="1" x14ac:dyDescent="0.25">
      <c r="B29" s="6" t="s">
        <v>15</v>
      </c>
      <c r="C29" s="11">
        <v>125</v>
      </c>
      <c r="D29" s="11">
        <v>119</v>
      </c>
      <c r="E29" s="11">
        <v>6</v>
      </c>
      <c r="F29" s="11">
        <v>177</v>
      </c>
      <c r="G29" s="11">
        <v>172</v>
      </c>
      <c r="H29" s="11">
        <v>5</v>
      </c>
      <c r="I29" s="14">
        <f t="shared" si="0"/>
        <v>0.41599999999999998</v>
      </c>
      <c r="J29" s="14">
        <f t="shared" si="0"/>
        <v>0.44537815126050423</v>
      </c>
      <c r="K29" s="14">
        <f t="shared" si="0"/>
        <v>-0.16666666666666666</v>
      </c>
    </row>
    <row r="30" spans="2:11" ht="20.100000000000001" customHeight="1" thickBot="1" x14ac:dyDescent="0.25">
      <c r="B30" s="6" t="s">
        <v>16</v>
      </c>
      <c r="C30" s="11">
        <v>37</v>
      </c>
      <c r="D30" s="11">
        <v>26</v>
      </c>
      <c r="E30" s="11">
        <v>11</v>
      </c>
      <c r="F30" s="11">
        <v>23</v>
      </c>
      <c r="G30" s="11">
        <v>18</v>
      </c>
      <c r="H30" s="11">
        <v>5</v>
      </c>
      <c r="I30" s="14">
        <f t="shared" si="0"/>
        <v>-0.3783783783783784</v>
      </c>
      <c r="J30" s="14">
        <f t="shared" si="0"/>
        <v>-0.30769230769230771</v>
      </c>
      <c r="K30" s="14">
        <f t="shared" si="0"/>
        <v>-0.54545454545454541</v>
      </c>
    </row>
    <row r="31" spans="2:11" ht="20.100000000000001" customHeight="1" thickBot="1" x14ac:dyDescent="0.25">
      <c r="B31" s="7" t="s">
        <v>17</v>
      </c>
      <c r="C31" s="11">
        <v>128</v>
      </c>
      <c r="D31" s="11">
        <v>66</v>
      </c>
      <c r="E31" s="11">
        <v>62</v>
      </c>
      <c r="F31" s="11">
        <v>119</v>
      </c>
      <c r="G31" s="11">
        <v>61</v>
      </c>
      <c r="H31" s="11">
        <v>58</v>
      </c>
      <c r="I31" s="14">
        <f t="shared" si="0"/>
        <v>-7.03125E-2</v>
      </c>
      <c r="J31" s="14">
        <f t="shared" si="0"/>
        <v>-7.575757575757576E-2</v>
      </c>
      <c r="K31" s="14">
        <f t="shared" si="0"/>
        <v>-6.4516129032258063E-2</v>
      </c>
    </row>
    <row r="32" spans="2:11" ht="20.100000000000001" customHeight="1" thickBot="1" x14ac:dyDescent="0.25">
      <c r="B32" s="8" t="s">
        <v>18</v>
      </c>
      <c r="C32" s="11">
        <v>13</v>
      </c>
      <c r="D32" s="11">
        <v>13</v>
      </c>
      <c r="E32" s="11">
        <v>0</v>
      </c>
      <c r="F32" s="11">
        <v>7</v>
      </c>
      <c r="G32" s="11">
        <v>7</v>
      </c>
      <c r="H32" s="11">
        <v>0</v>
      </c>
      <c r="I32" s="14">
        <f t="shared" si="0"/>
        <v>-0.46153846153846156</v>
      </c>
      <c r="J32" s="14">
        <f t="shared" si="0"/>
        <v>-0.46153846153846156</v>
      </c>
      <c r="K32" s="14" t="str">
        <f t="shared" si="0"/>
        <v>-</v>
      </c>
    </row>
    <row r="33" spans="2:11" ht="20.100000000000001" customHeight="1" thickBot="1" x14ac:dyDescent="0.25">
      <c r="B33" s="9" t="s">
        <v>19</v>
      </c>
      <c r="C33" s="12">
        <f>SUM(C16:C32)</f>
        <v>2119</v>
      </c>
      <c r="D33" s="12">
        <f t="shared" ref="D33:H33" si="1">SUM(D16:D32)</f>
        <v>1561</v>
      </c>
      <c r="E33" s="12">
        <f t="shared" si="1"/>
        <v>558</v>
      </c>
      <c r="F33" s="12">
        <f t="shared" si="1"/>
        <v>2038</v>
      </c>
      <c r="G33" s="12">
        <f t="shared" si="1"/>
        <v>1543</v>
      </c>
      <c r="H33" s="12">
        <f t="shared" si="1"/>
        <v>495</v>
      </c>
      <c r="I33" s="15">
        <f t="shared" si="0"/>
        <v>-3.8225578102878716E-2</v>
      </c>
      <c r="J33" s="15">
        <f t="shared" si="0"/>
        <v>-1.1531069827033953E-2</v>
      </c>
      <c r="K33" s="15">
        <f t="shared" si="0"/>
        <v>-0.11290322580645161</v>
      </c>
    </row>
    <row r="34" spans="2:11" x14ac:dyDescent="0.2">
      <c r="C34" s="20"/>
      <c r="D34" s="20"/>
      <c r="E34" s="20"/>
      <c r="F34" s="20"/>
      <c r="G34" s="20"/>
      <c r="H34" s="20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375" customWidth="1"/>
    <col min="4" max="5" width="12.5" bestFit="1" customWidth="1"/>
    <col min="6" max="6" width="10.125" bestFit="1" customWidth="1"/>
    <col min="7" max="7" width="12" bestFit="1" customWidth="1"/>
    <col min="8" max="8" width="8.375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4.25" customHeight="1" thickBot="1" x14ac:dyDescent="0.25">
      <c r="C9" s="51" t="s">
        <v>119</v>
      </c>
      <c r="D9" s="51"/>
      <c r="E9" s="51"/>
      <c r="F9" s="51"/>
      <c r="G9" s="51"/>
      <c r="H9" s="28" t="s">
        <v>120</v>
      </c>
      <c r="I9" s="28"/>
      <c r="J9" s="28"/>
      <c r="K9" s="28"/>
      <c r="L9" s="28"/>
      <c r="M9" s="28" t="s">
        <v>122</v>
      </c>
      <c r="N9" s="28"/>
      <c r="O9" s="28"/>
      <c r="P9" s="28"/>
      <c r="Q9" s="28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22</v>
      </c>
      <c r="D11" s="23">
        <v>12</v>
      </c>
      <c r="E11" s="23">
        <v>6</v>
      </c>
      <c r="F11" s="23">
        <v>2</v>
      </c>
      <c r="G11" s="23">
        <v>2</v>
      </c>
      <c r="H11" s="23">
        <v>14</v>
      </c>
      <c r="I11" s="23">
        <v>11</v>
      </c>
      <c r="J11" s="23">
        <v>2</v>
      </c>
      <c r="K11" s="23">
        <v>1</v>
      </c>
      <c r="L11" s="23">
        <v>0</v>
      </c>
      <c r="M11" s="14">
        <f>IF(C11=0,"-",IF(H11=0,"-",(H11-C11)/C11))</f>
        <v>-0.36363636363636365</v>
      </c>
      <c r="N11" s="14">
        <f t="shared" ref="N11:Q28" si="0">IF(D11=0,"-",IF(I11=0,"-",(I11-D11)/D11))</f>
        <v>-8.3333333333333329E-2</v>
      </c>
      <c r="O11" s="14">
        <f t="shared" si="0"/>
        <v>-0.66666666666666663</v>
      </c>
      <c r="P11" s="14">
        <f t="shared" si="0"/>
        <v>-0.5</v>
      </c>
      <c r="Q11" s="14" t="str">
        <f t="shared" si="0"/>
        <v>-</v>
      </c>
    </row>
    <row r="12" spans="2:17" ht="20.100000000000001" customHeight="1" thickBot="1" x14ac:dyDescent="0.25">
      <c r="B12" s="6" t="s">
        <v>3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2</v>
      </c>
      <c r="I12" s="23">
        <v>0</v>
      </c>
      <c r="J12" s="23">
        <v>2</v>
      </c>
      <c r="K12" s="23">
        <v>0</v>
      </c>
      <c r="L12" s="23">
        <v>0</v>
      </c>
      <c r="M12" s="14" t="str">
        <f t="shared" ref="M12:M28" si="1">IF(C12=0,"-",IF(H12=0,"-",(H12-C12)/C12))</f>
        <v>-</v>
      </c>
      <c r="N12" s="14" t="str">
        <f t="shared" si="0"/>
        <v>-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2</v>
      </c>
      <c r="D13" s="23">
        <v>2</v>
      </c>
      <c r="E13" s="23">
        <v>0</v>
      </c>
      <c r="F13" s="23">
        <v>0</v>
      </c>
      <c r="G13" s="23">
        <v>0</v>
      </c>
      <c r="H13" s="23">
        <v>1</v>
      </c>
      <c r="I13" s="23">
        <v>1</v>
      </c>
      <c r="J13" s="23">
        <v>0</v>
      </c>
      <c r="K13" s="23">
        <v>0</v>
      </c>
      <c r="L13" s="23">
        <v>0</v>
      </c>
      <c r="M13" s="14">
        <f t="shared" si="1"/>
        <v>-0.5</v>
      </c>
      <c r="N13" s="14">
        <f t="shared" si="0"/>
        <v>-0.5</v>
      </c>
      <c r="O13" s="14" t="str">
        <f t="shared" si="0"/>
        <v>-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3</v>
      </c>
      <c r="D15" s="23">
        <v>3</v>
      </c>
      <c r="E15" s="23">
        <v>0</v>
      </c>
      <c r="F15" s="23">
        <v>0</v>
      </c>
      <c r="G15" s="23">
        <v>0</v>
      </c>
      <c r="H15" s="23">
        <v>3</v>
      </c>
      <c r="I15" s="23">
        <v>1</v>
      </c>
      <c r="J15" s="23">
        <v>2</v>
      </c>
      <c r="K15" s="23">
        <v>0</v>
      </c>
      <c r="L15" s="23">
        <v>0</v>
      </c>
      <c r="M15" s="14">
        <f t="shared" si="1"/>
        <v>0</v>
      </c>
      <c r="N15" s="14">
        <f t="shared" si="0"/>
        <v>-0.66666666666666663</v>
      </c>
      <c r="O15" s="14" t="str">
        <f t="shared" si="0"/>
        <v>-</v>
      </c>
      <c r="P15" s="14" t="str">
        <f t="shared" si="0"/>
        <v>-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1</v>
      </c>
      <c r="D17" s="23">
        <v>0</v>
      </c>
      <c r="E17" s="23">
        <v>1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4" t="str">
        <f t="shared" si="1"/>
        <v>-</v>
      </c>
      <c r="N17" s="14" t="str">
        <f t="shared" si="0"/>
        <v>-</v>
      </c>
      <c r="O17" s="14" t="str">
        <f t="shared" si="0"/>
        <v>-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4</v>
      </c>
      <c r="D18" s="23">
        <v>1</v>
      </c>
      <c r="E18" s="23">
        <v>3</v>
      </c>
      <c r="F18" s="23">
        <v>0</v>
      </c>
      <c r="G18" s="23">
        <v>0</v>
      </c>
      <c r="H18" s="23">
        <v>3</v>
      </c>
      <c r="I18" s="23">
        <v>1</v>
      </c>
      <c r="J18" s="23">
        <v>2</v>
      </c>
      <c r="K18" s="23">
        <v>0</v>
      </c>
      <c r="L18" s="23">
        <v>0</v>
      </c>
      <c r="M18" s="14">
        <f t="shared" si="1"/>
        <v>-0.25</v>
      </c>
      <c r="N18" s="14">
        <f t="shared" si="0"/>
        <v>0</v>
      </c>
      <c r="O18" s="14">
        <f t="shared" si="0"/>
        <v>-0.33333333333333331</v>
      </c>
      <c r="P18" s="14" t="str">
        <f t="shared" si="0"/>
        <v>-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16</v>
      </c>
      <c r="D19" s="23">
        <v>11</v>
      </c>
      <c r="E19" s="23">
        <v>3</v>
      </c>
      <c r="F19" s="23">
        <v>2</v>
      </c>
      <c r="G19" s="23">
        <v>0</v>
      </c>
      <c r="H19" s="23">
        <v>24</v>
      </c>
      <c r="I19" s="23">
        <v>13</v>
      </c>
      <c r="J19" s="23">
        <v>4</v>
      </c>
      <c r="K19" s="23">
        <v>3</v>
      </c>
      <c r="L19" s="23">
        <v>4</v>
      </c>
      <c r="M19" s="14">
        <f t="shared" si="1"/>
        <v>0.5</v>
      </c>
      <c r="N19" s="14">
        <f t="shared" si="0"/>
        <v>0.18181818181818182</v>
      </c>
      <c r="O19" s="14">
        <f t="shared" si="0"/>
        <v>0.33333333333333331</v>
      </c>
      <c r="P19" s="14">
        <f t="shared" si="0"/>
        <v>0.5</v>
      </c>
      <c r="Q19" s="14" t="str">
        <f t="shared" si="0"/>
        <v>-</v>
      </c>
    </row>
    <row r="20" spans="2:17" ht="20.100000000000001" customHeight="1" thickBot="1" x14ac:dyDescent="0.25">
      <c r="B20" s="6" t="s">
        <v>11</v>
      </c>
      <c r="C20" s="23">
        <v>14</v>
      </c>
      <c r="D20" s="23">
        <v>7</v>
      </c>
      <c r="E20" s="23">
        <v>2</v>
      </c>
      <c r="F20" s="23">
        <v>2</v>
      </c>
      <c r="G20" s="23">
        <v>3</v>
      </c>
      <c r="H20" s="23">
        <v>11</v>
      </c>
      <c r="I20" s="23">
        <v>7</v>
      </c>
      <c r="J20" s="23">
        <v>2</v>
      </c>
      <c r="K20" s="23">
        <v>2</v>
      </c>
      <c r="L20" s="23">
        <v>0</v>
      </c>
      <c r="M20" s="14">
        <f t="shared" si="1"/>
        <v>-0.21428571428571427</v>
      </c>
      <c r="N20" s="14">
        <f t="shared" si="0"/>
        <v>0</v>
      </c>
      <c r="O20" s="14">
        <f t="shared" si="0"/>
        <v>0</v>
      </c>
      <c r="P20" s="14">
        <f t="shared" si="0"/>
        <v>0</v>
      </c>
      <c r="Q20" s="14" t="str">
        <f t="shared" si="0"/>
        <v>-</v>
      </c>
    </row>
    <row r="21" spans="2:17" ht="20.100000000000001" customHeight="1" thickBot="1" x14ac:dyDescent="0.25">
      <c r="B21" s="6" t="s">
        <v>12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1</v>
      </c>
      <c r="I21" s="23">
        <v>1</v>
      </c>
      <c r="J21" s="23">
        <v>0</v>
      </c>
      <c r="K21" s="23">
        <v>0</v>
      </c>
      <c r="L21" s="23">
        <v>0</v>
      </c>
      <c r="M21" s="14" t="str">
        <f t="shared" si="1"/>
        <v>-</v>
      </c>
      <c r="N21" s="14" t="str">
        <f t="shared" si="0"/>
        <v>-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7</v>
      </c>
      <c r="D22" s="23">
        <v>4</v>
      </c>
      <c r="E22" s="23">
        <v>3</v>
      </c>
      <c r="F22" s="23">
        <v>0</v>
      </c>
      <c r="G22" s="23">
        <v>0</v>
      </c>
      <c r="H22" s="23">
        <v>4</v>
      </c>
      <c r="I22" s="23">
        <v>4</v>
      </c>
      <c r="J22" s="23">
        <v>0</v>
      </c>
      <c r="K22" s="23">
        <v>0</v>
      </c>
      <c r="L22" s="23">
        <v>0</v>
      </c>
      <c r="M22" s="14">
        <f t="shared" si="1"/>
        <v>-0.42857142857142855</v>
      </c>
      <c r="N22" s="14">
        <f t="shared" si="0"/>
        <v>0</v>
      </c>
      <c r="O22" s="14" t="str">
        <f t="shared" si="0"/>
        <v>-</v>
      </c>
      <c r="P22" s="14" t="str">
        <f t="shared" si="0"/>
        <v>-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12</v>
      </c>
      <c r="D23" s="23">
        <v>2</v>
      </c>
      <c r="E23" s="23">
        <v>5</v>
      </c>
      <c r="F23" s="23">
        <v>1</v>
      </c>
      <c r="G23" s="23">
        <v>4</v>
      </c>
      <c r="H23" s="23">
        <v>7</v>
      </c>
      <c r="I23" s="23">
        <v>3</v>
      </c>
      <c r="J23" s="23">
        <v>3</v>
      </c>
      <c r="K23" s="23">
        <v>1</v>
      </c>
      <c r="L23" s="23">
        <v>0</v>
      </c>
      <c r="M23" s="14">
        <f t="shared" si="1"/>
        <v>-0.41666666666666669</v>
      </c>
      <c r="N23" s="14">
        <f t="shared" si="0"/>
        <v>0.5</v>
      </c>
      <c r="O23" s="14">
        <f t="shared" si="0"/>
        <v>-0.4</v>
      </c>
      <c r="P23" s="14">
        <f t="shared" si="0"/>
        <v>0</v>
      </c>
      <c r="Q23" s="14" t="str">
        <f t="shared" si="0"/>
        <v>-</v>
      </c>
    </row>
    <row r="24" spans="2:17" ht="20.100000000000001" customHeight="1" thickBot="1" x14ac:dyDescent="0.25">
      <c r="B24" s="6" t="s">
        <v>15</v>
      </c>
      <c r="C24" s="23">
        <v>3</v>
      </c>
      <c r="D24" s="23">
        <v>2</v>
      </c>
      <c r="E24" s="23">
        <v>1</v>
      </c>
      <c r="F24" s="23">
        <v>0</v>
      </c>
      <c r="G24" s="23">
        <v>0</v>
      </c>
      <c r="H24" s="23">
        <v>1</v>
      </c>
      <c r="I24" s="23">
        <v>0</v>
      </c>
      <c r="J24" s="23">
        <v>1</v>
      </c>
      <c r="K24" s="23">
        <v>0</v>
      </c>
      <c r="L24" s="23">
        <v>0</v>
      </c>
      <c r="M24" s="14">
        <f t="shared" si="1"/>
        <v>-0.66666666666666663</v>
      </c>
      <c r="N24" s="14" t="str">
        <f t="shared" si="0"/>
        <v>-</v>
      </c>
      <c r="O24" s="14">
        <f t="shared" si="0"/>
        <v>0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1</v>
      </c>
      <c r="D25" s="23">
        <v>1</v>
      </c>
      <c r="E25" s="23">
        <v>0</v>
      </c>
      <c r="F25" s="23">
        <v>0</v>
      </c>
      <c r="G25" s="23">
        <v>0</v>
      </c>
      <c r="H25" s="23">
        <v>2</v>
      </c>
      <c r="I25" s="23">
        <v>2</v>
      </c>
      <c r="J25" s="23">
        <v>0</v>
      </c>
      <c r="K25" s="23">
        <v>0</v>
      </c>
      <c r="L25" s="23">
        <v>0</v>
      </c>
      <c r="M25" s="14">
        <f t="shared" si="1"/>
        <v>1</v>
      </c>
      <c r="N25" s="14">
        <f t="shared" si="0"/>
        <v>1</v>
      </c>
      <c r="O25" s="14" t="str">
        <f t="shared" si="0"/>
        <v>-</v>
      </c>
      <c r="P25" s="14" t="str">
        <f t="shared" si="0"/>
        <v>-</v>
      </c>
      <c r="Q25" s="14" t="str">
        <f t="shared" si="0"/>
        <v>-</v>
      </c>
    </row>
    <row r="26" spans="2:17" ht="20.100000000000001" customHeight="1" thickBot="1" x14ac:dyDescent="0.25">
      <c r="B26" s="7" t="s">
        <v>17</v>
      </c>
      <c r="C26" s="23">
        <v>4</v>
      </c>
      <c r="D26" s="23">
        <v>0</v>
      </c>
      <c r="E26" s="23">
        <v>3</v>
      </c>
      <c r="F26" s="23">
        <v>0</v>
      </c>
      <c r="G26" s="23">
        <v>1</v>
      </c>
      <c r="H26" s="23">
        <v>4</v>
      </c>
      <c r="I26" s="23">
        <v>1</v>
      </c>
      <c r="J26" s="23">
        <v>3</v>
      </c>
      <c r="K26" s="23">
        <v>0</v>
      </c>
      <c r="L26" s="23">
        <v>0</v>
      </c>
      <c r="M26" s="14">
        <f t="shared" si="1"/>
        <v>0</v>
      </c>
      <c r="N26" s="14" t="str">
        <f t="shared" si="0"/>
        <v>-</v>
      </c>
      <c r="O26" s="14">
        <f t="shared" si="0"/>
        <v>0</v>
      </c>
      <c r="P26" s="14" t="str">
        <f t="shared" si="0"/>
        <v>-</v>
      </c>
      <c r="Q26" s="14" t="str">
        <f t="shared" si="0"/>
        <v>-</v>
      </c>
    </row>
    <row r="27" spans="2:17" ht="20.100000000000001" customHeight="1" thickBot="1" x14ac:dyDescent="0.25">
      <c r="B27" s="8" t="s">
        <v>18</v>
      </c>
      <c r="C27" s="23">
        <v>1</v>
      </c>
      <c r="D27" s="23">
        <v>1</v>
      </c>
      <c r="E27" s="23">
        <v>0</v>
      </c>
      <c r="F27" s="23">
        <v>0</v>
      </c>
      <c r="G27" s="23">
        <v>0</v>
      </c>
      <c r="H27" s="23">
        <v>2</v>
      </c>
      <c r="I27" s="23">
        <v>0</v>
      </c>
      <c r="J27" s="23">
        <v>2</v>
      </c>
      <c r="K27" s="23">
        <v>0</v>
      </c>
      <c r="L27" s="23">
        <v>0</v>
      </c>
      <c r="M27" s="14">
        <f t="shared" si="1"/>
        <v>1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91</v>
      </c>
      <c r="D28" s="12">
        <f t="shared" ref="D28:L28" si="2">SUM(D11:D27)</f>
        <v>47</v>
      </c>
      <c r="E28" s="12">
        <f t="shared" si="2"/>
        <v>27</v>
      </c>
      <c r="F28" s="12">
        <f t="shared" si="2"/>
        <v>7</v>
      </c>
      <c r="G28" s="12">
        <f t="shared" si="2"/>
        <v>10</v>
      </c>
      <c r="H28" s="12">
        <f t="shared" si="2"/>
        <v>79</v>
      </c>
      <c r="I28" s="12">
        <f t="shared" si="2"/>
        <v>45</v>
      </c>
      <c r="J28" s="12">
        <f t="shared" si="2"/>
        <v>23</v>
      </c>
      <c r="K28" s="12">
        <f t="shared" si="2"/>
        <v>7</v>
      </c>
      <c r="L28" s="12">
        <f t="shared" si="2"/>
        <v>4</v>
      </c>
      <c r="M28" s="15">
        <f t="shared" si="1"/>
        <v>-0.13186813186813187</v>
      </c>
      <c r="N28" s="15">
        <f t="shared" si="0"/>
        <v>-4.2553191489361701E-2</v>
      </c>
      <c r="O28" s="15">
        <f t="shared" si="0"/>
        <v>-0.14814814814814814</v>
      </c>
      <c r="P28" s="15">
        <f t="shared" si="0"/>
        <v>0</v>
      </c>
      <c r="Q28" s="15">
        <f t="shared" si="0"/>
        <v>-0.6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125" bestFit="1" customWidth="1"/>
    <col min="4" max="4" width="10.75" bestFit="1" customWidth="1"/>
    <col min="5" max="5" width="12.625" bestFit="1" customWidth="1"/>
    <col min="6" max="6" width="9.625" bestFit="1" customWidth="1"/>
    <col min="7" max="8" width="10.75" customWidth="1"/>
    <col min="9" max="9" width="12.375" customWidth="1"/>
    <col min="10" max="10" width="10.75" customWidth="1"/>
    <col min="11" max="11" width="9.125" bestFit="1" customWidth="1"/>
    <col min="12" max="12" width="10.75" bestFit="1" customWidth="1"/>
    <col min="13" max="13" width="12.625" bestFit="1" customWidth="1"/>
    <col min="14" max="14" width="9.625" bestFit="1" customWidth="1"/>
    <col min="15" max="15" width="8.625" customWidth="1"/>
    <col min="16" max="16" width="10.75" bestFit="1" customWidth="1"/>
    <col min="17" max="17" width="12.625" bestFit="1" customWidth="1"/>
    <col min="18" max="18" width="8" bestFit="1" customWidth="1"/>
    <col min="19" max="19" width="8.625" customWidth="1"/>
    <col min="20" max="20" width="10.75" bestFit="1" customWidth="1"/>
    <col min="21" max="21" width="12.625" bestFit="1" customWidth="1"/>
    <col min="22" max="22" width="8" bestFit="1" customWidth="1"/>
    <col min="23" max="23" width="8.625" customWidth="1"/>
    <col min="24" max="24" width="10.75" bestFit="1" customWidth="1"/>
    <col min="25" max="25" width="12.625" bestFit="1" customWidth="1"/>
    <col min="26" max="26" width="8" bestFit="1" customWidth="1"/>
  </cols>
  <sheetData>
    <row r="8" spans="2:26" ht="14.25" customHeight="1" x14ac:dyDescent="0.2"/>
    <row r="9" spans="2:26" ht="44.25" customHeight="1" thickBot="1" x14ac:dyDescent="0.25">
      <c r="B9" s="53"/>
      <c r="C9" s="51" t="s">
        <v>119</v>
      </c>
      <c r="D9" s="51"/>
      <c r="E9" s="51"/>
      <c r="F9" s="51"/>
      <c r="G9" s="51"/>
      <c r="H9" s="51"/>
      <c r="I9" s="51"/>
      <c r="J9" s="27"/>
      <c r="K9" s="50" t="s">
        <v>120</v>
      </c>
      <c r="L9" s="51"/>
      <c r="M9" s="51"/>
      <c r="N9" s="51"/>
      <c r="O9" s="51"/>
      <c r="P9" s="51"/>
      <c r="Q9" s="51"/>
      <c r="R9" s="27"/>
      <c r="S9" s="28" t="s">
        <v>119</v>
      </c>
      <c r="T9" s="28"/>
      <c r="U9" s="28"/>
      <c r="V9" s="28"/>
      <c r="W9" s="28" t="s">
        <v>120</v>
      </c>
      <c r="X9" s="28"/>
      <c r="Y9" s="28"/>
      <c r="Z9" s="28"/>
    </row>
    <row r="10" spans="2:26" ht="44.25" customHeight="1" thickBot="1" x14ac:dyDescent="0.25">
      <c r="B10" s="53"/>
      <c r="C10" s="55" t="s">
        <v>96</v>
      </c>
      <c r="D10" s="54"/>
      <c r="E10" s="54"/>
      <c r="F10" s="54"/>
      <c r="G10" s="54" t="s">
        <v>97</v>
      </c>
      <c r="H10" s="54"/>
      <c r="I10" s="54"/>
      <c r="J10" s="54"/>
      <c r="K10" s="54" t="s">
        <v>96</v>
      </c>
      <c r="L10" s="54"/>
      <c r="M10" s="54"/>
      <c r="N10" s="54"/>
      <c r="O10" s="54" t="s">
        <v>97</v>
      </c>
      <c r="P10" s="54"/>
      <c r="Q10" s="54"/>
      <c r="R10" s="54"/>
      <c r="S10" s="54" t="s">
        <v>98</v>
      </c>
      <c r="T10" s="54"/>
      <c r="U10" s="54"/>
      <c r="V10" s="54"/>
      <c r="W10" s="54"/>
      <c r="X10" s="54"/>
      <c r="Y10" s="54"/>
      <c r="Z10" s="54"/>
    </row>
    <row r="11" spans="2:26" ht="44.25" customHeight="1" thickBot="1" x14ac:dyDescent="0.25">
      <c r="B11" s="53"/>
      <c r="C11" s="10" t="s">
        <v>33</v>
      </c>
      <c r="D11" s="10" t="s">
        <v>93</v>
      </c>
      <c r="E11" s="10" t="s">
        <v>94</v>
      </c>
      <c r="F11" s="10" t="s">
        <v>95</v>
      </c>
      <c r="G11" s="10" t="s">
        <v>33</v>
      </c>
      <c r="H11" s="10" t="s">
        <v>93</v>
      </c>
      <c r="I11" s="10" t="s">
        <v>94</v>
      </c>
      <c r="J11" s="10" t="s">
        <v>95</v>
      </c>
      <c r="K11" s="10" t="s">
        <v>33</v>
      </c>
      <c r="L11" s="10" t="s">
        <v>93</v>
      </c>
      <c r="M11" s="10" t="s">
        <v>94</v>
      </c>
      <c r="N11" s="10" t="s">
        <v>95</v>
      </c>
      <c r="O11" s="10" t="s">
        <v>33</v>
      </c>
      <c r="P11" s="10" t="s">
        <v>93</v>
      </c>
      <c r="Q11" s="10" t="s">
        <v>94</v>
      </c>
      <c r="R11" s="10" t="s">
        <v>95</v>
      </c>
      <c r="S11" s="10" t="s">
        <v>33</v>
      </c>
      <c r="T11" s="10" t="s">
        <v>93</v>
      </c>
      <c r="U11" s="10" t="s">
        <v>94</v>
      </c>
      <c r="V11" s="10" t="s">
        <v>95</v>
      </c>
      <c r="W11" s="10" t="s">
        <v>33</v>
      </c>
      <c r="X11" s="10" t="s">
        <v>93</v>
      </c>
      <c r="Y11" s="10" t="s">
        <v>94</v>
      </c>
      <c r="Z11" s="10" t="s">
        <v>95</v>
      </c>
    </row>
    <row r="12" spans="2:26" ht="20.100000000000001" customHeight="1" thickBot="1" x14ac:dyDescent="0.25">
      <c r="B12" s="5" t="s">
        <v>2</v>
      </c>
      <c r="C12" s="23">
        <v>18</v>
      </c>
      <c r="D12" s="23">
        <v>12</v>
      </c>
      <c r="E12" s="23">
        <v>5</v>
      </c>
      <c r="F12" s="23">
        <v>1</v>
      </c>
      <c r="G12" s="23">
        <v>4</v>
      </c>
      <c r="H12" s="23">
        <v>3</v>
      </c>
      <c r="I12" s="23">
        <v>1</v>
      </c>
      <c r="J12" s="23">
        <v>0</v>
      </c>
      <c r="K12" s="23">
        <v>13</v>
      </c>
      <c r="L12" s="23">
        <v>10</v>
      </c>
      <c r="M12" s="23">
        <v>3</v>
      </c>
      <c r="N12" s="23">
        <v>0</v>
      </c>
      <c r="O12" s="23">
        <v>1</v>
      </c>
      <c r="P12" s="23">
        <v>0</v>
      </c>
      <c r="Q12" s="23">
        <v>1</v>
      </c>
      <c r="R12" s="23">
        <v>0</v>
      </c>
      <c r="S12" s="23">
        <f>SUM(T12:V12)</f>
        <v>22</v>
      </c>
      <c r="T12" s="23">
        <f>SUM(D12,H12)</f>
        <v>15</v>
      </c>
      <c r="U12" s="23">
        <f t="shared" ref="U12:V12" si="0">SUM(E12,I12)</f>
        <v>6</v>
      </c>
      <c r="V12" s="23">
        <f t="shared" si="0"/>
        <v>1</v>
      </c>
      <c r="W12" s="23">
        <f>SUM(X12:Z12)</f>
        <v>14</v>
      </c>
      <c r="X12" s="23">
        <f>SUM(L12,P12)</f>
        <v>10</v>
      </c>
      <c r="Y12" s="23">
        <f t="shared" ref="Y12:Z12" si="1">SUM(M12,Q12)</f>
        <v>4</v>
      </c>
      <c r="Z12" s="23">
        <f t="shared" si="1"/>
        <v>0</v>
      </c>
    </row>
    <row r="13" spans="2:26" ht="20.100000000000001" customHeight="1" thickBot="1" x14ac:dyDescent="0.25">
      <c r="B13" s="6" t="s">
        <v>3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2</v>
      </c>
      <c r="L13" s="23">
        <v>1</v>
      </c>
      <c r="M13" s="23">
        <v>1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f t="shared" ref="S13:S28" si="2">SUM(T13:V13)</f>
        <v>0</v>
      </c>
      <c r="T13" s="23">
        <f t="shared" ref="T13:T28" si="3">SUM(D13,H13)</f>
        <v>0</v>
      </c>
      <c r="U13" s="23">
        <f t="shared" ref="U13:U28" si="4">SUM(E13,I13)</f>
        <v>0</v>
      </c>
      <c r="V13" s="23">
        <f t="shared" ref="V13:V28" si="5">SUM(F13,J13)</f>
        <v>0</v>
      </c>
      <c r="W13" s="23">
        <f t="shared" ref="W13:W28" si="6">SUM(X13:Z13)</f>
        <v>2</v>
      </c>
      <c r="X13" s="23">
        <f t="shared" ref="X13:X28" si="7">SUM(L13,P13)</f>
        <v>1</v>
      </c>
      <c r="Y13" s="23">
        <f t="shared" ref="Y13:Y28" si="8">SUM(M13,Q13)</f>
        <v>1</v>
      </c>
      <c r="Z13" s="23">
        <f t="shared" ref="Z13:Z28" si="9">SUM(N13,R13)</f>
        <v>0</v>
      </c>
    </row>
    <row r="14" spans="2:26" ht="20.100000000000001" customHeight="1" thickBot="1" x14ac:dyDescent="0.25">
      <c r="B14" s="6" t="s">
        <v>4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1</v>
      </c>
      <c r="L14" s="23">
        <v>1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f t="shared" si="2"/>
        <v>2</v>
      </c>
      <c r="T14" s="23">
        <f t="shared" si="3"/>
        <v>2</v>
      </c>
      <c r="U14" s="23">
        <f t="shared" si="4"/>
        <v>0</v>
      </c>
      <c r="V14" s="23">
        <f t="shared" si="5"/>
        <v>0</v>
      </c>
      <c r="W14" s="23">
        <f t="shared" si="6"/>
        <v>1</v>
      </c>
      <c r="X14" s="23">
        <f t="shared" si="7"/>
        <v>1</v>
      </c>
      <c r="Y14" s="23">
        <f t="shared" si="8"/>
        <v>0</v>
      </c>
      <c r="Z14" s="23">
        <f t="shared" si="9"/>
        <v>0</v>
      </c>
    </row>
    <row r="15" spans="2:26" ht="20.100000000000001" customHeight="1" thickBot="1" x14ac:dyDescent="0.25">
      <c r="B15" s="6" t="s">
        <v>5</v>
      </c>
      <c r="C15" s="23">
        <v>1</v>
      </c>
      <c r="D15" s="23">
        <v>1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f t="shared" si="2"/>
        <v>1</v>
      </c>
      <c r="T15" s="23">
        <f t="shared" si="3"/>
        <v>1</v>
      </c>
      <c r="U15" s="23">
        <f t="shared" si="4"/>
        <v>0</v>
      </c>
      <c r="V15" s="23">
        <f t="shared" si="5"/>
        <v>0</v>
      </c>
      <c r="W15" s="23">
        <f t="shared" si="6"/>
        <v>0</v>
      </c>
      <c r="X15" s="23">
        <f t="shared" si="7"/>
        <v>0</v>
      </c>
      <c r="Y15" s="23">
        <f t="shared" si="8"/>
        <v>0</v>
      </c>
      <c r="Z15" s="23">
        <f t="shared" si="9"/>
        <v>0</v>
      </c>
    </row>
    <row r="16" spans="2:26" ht="20.100000000000001" customHeight="1" thickBot="1" x14ac:dyDescent="0.25">
      <c r="B16" s="6" t="s">
        <v>6</v>
      </c>
      <c r="C16" s="23">
        <v>3</v>
      </c>
      <c r="D16" s="23">
        <v>2</v>
      </c>
      <c r="E16" s="23">
        <v>0</v>
      </c>
      <c r="F16" s="23">
        <v>1</v>
      </c>
      <c r="G16" s="23">
        <v>0</v>
      </c>
      <c r="H16" s="23">
        <v>0</v>
      </c>
      <c r="I16" s="23">
        <v>0</v>
      </c>
      <c r="J16" s="23">
        <v>0</v>
      </c>
      <c r="K16" s="23">
        <v>3</v>
      </c>
      <c r="L16" s="23">
        <v>1</v>
      </c>
      <c r="M16" s="23">
        <v>2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f t="shared" si="2"/>
        <v>3</v>
      </c>
      <c r="T16" s="23">
        <f t="shared" si="3"/>
        <v>2</v>
      </c>
      <c r="U16" s="23">
        <f t="shared" si="4"/>
        <v>0</v>
      </c>
      <c r="V16" s="23">
        <f t="shared" si="5"/>
        <v>1</v>
      </c>
      <c r="W16" s="23">
        <f t="shared" si="6"/>
        <v>3</v>
      </c>
      <c r="X16" s="23">
        <f t="shared" si="7"/>
        <v>1</v>
      </c>
      <c r="Y16" s="23">
        <f t="shared" si="8"/>
        <v>2</v>
      </c>
      <c r="Z16" s="23">
        <f t="shared" si="9"/>
        <v>0</v>
      </c>
    </row>
    <row r="17" spans="2:26" ht="20.100000000000001" customHeight="1" thickBot="1" x14ac:dyDescent="0.25">
      <c r="B17" s="6" t="s">
        <v>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f t="shared" si="2"/>
        <v>0</v>
      </c>
      <c r="T17" s="23">
        <f t="shared" si="3"/>
        <v>0</v>
      </c>
      <c r="U17" s="23">
        <f t="shared" si="4"/>
        <v>0</v>
      </c>
      <c r="V17" s="23">
        <f t="shared" si="5"/>
        <v>0</v>
      </c>
      <c r="W17" s="23">
        <f t="shared" si="6"/>
        <v>0</v>
      </c>
      <c r="X17" s="23">
        <f t="shared" si="7"/>
        <v>0</v>
      </c>
      <c r="Y17" s="23">
        <f t="shared" si="8"/>
        <v>0</v>
      </c>
      <c r="Z17" s="23">
        <f t="shared" si="9"/>
        <v>0</v>
      </c>
    </row>
    <row r="18" spans="2:26" ht="20.100000000000001" customHeight="1" thickBot="1" x14ac:dyDescent="0.25">
      <c r="B18" s="6" t="s">
        <v>8</v>
      </c>
      <c r="C18" s="23">
        <v>1</v>
      </c>
      <c r="D18" s="23">
        <v>0</v>
      </c>
      <c r="E18" s="23">
        <v>1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f t="shared" si="2"/>
        <v>1</v>
      </c>
      <c r="T18" s="23">
        <f t="shared" si="3"/>
        <v>0</v>
      </c>
      <c r="U18" s="23">
        <f t="shared" si="4"/>
        <v>1</v>
      </c>
      <c r="V18" s="23">
        <f t="shared" si="5"/>
        <v>0</v>
      </c>
      <c r="W18" s="23">
        <f t="shared" si="6"/>
        <v>0</v>
      </c>
      <c r="X18" s="23">
        <f t="shared" si="7"/>
        <v>0</v>
      </c>
      <c r="Y18" s="23">
        <f t="shared" si="8"/>
        <v>0</v>
      </c>
      <c r="Z18" s="23">
        <f t="shared" si="9"/>
        <v>0</v>
      </c>
    </row>
    <row r="19" spans="2:26" ht="20.100000000000001" customHeight="1" thickBot="1" x14ac:dyDescent="0.25">
      <c r="B19" s="6" t="s">
        <v>9</v>
      </c>
      <c r="C19" s="23">
        <v>3</v>
      </c>
      <c r="D19" s="23">
        <v>2</v>
      </c>
      <c r="E19" s="23">
        <v>0</v>
      </c>
      <c r="F19" s="23">
        <v>1</v>
      </c>
      <c r="G19" s="23">
        <v>0</v>
      </c>
      <c r="H19" s="23">
        <v>0</v>
      </c>
      <c r="I19" s="23">
        <v>0</v>
      </c>
      <c r="J19" s="23">
        <v>0</v>
      </c>
      <c r="K19" s="23">
        <v>3</v>
      </c>
      <c r="L19" s="23">
        <v>1</v>
      </c>
      <c r="M19" s="23">
        <v>1</v>
      </c>
      <c r="N19" s="23">
        <v>1</v>
      </c>
      <c r="O19" s="23">
        <v>0</v>
      </c>
      <c r="P19" s="23">
        <v>0</v>
      </c>
      <c r="Q19" s="23">
        <v>0</v>
      </c>
      <c r="R19" s="23">
        <v>0</v>
      </c>
      <c r="S19" s="23">
        <f t="shared" si="2"/>
        <v>3</v>
      </c>
      <c r="T19" s="23">
        <f t="shared" si="3"/>
        <v>2</v>
      </c>
      <c r="U19" s="23">
        <f t="shared" si="4"/>
        <v>0</v>
      </c>
      <c r="V19" s="23">
        <f t="shared" si="5"/>
        <v>1</v>
      </c>
      <c r="W19" s="23">
        <f t="shared" si="6"/>
        <v>3</v>
      </c>
      <c r="X19" s="23">
        <f t="shared" si="7"/>
        <v>1</v>
      </c>
      <c r="Y19" s="23">
        <f t="shared" si="8"/>
        <v>1</v>
      </c>
      <c r="Z19" s="23">
        <f t="shared" si="9"/>
        <v>1</v>
      </c>
    </row>
    <row r="20" spans="2:26" ht="20.100000000000001" customHeight="1" thickBot="1" x14ac:dyDescent="0.25">
      <c r="B20" s="6" t="s">
        <v>10</v>
      </c>
      <c r="C20" s="23">
        <v>14</v>
      </c>
      <c r="D20" s="23">
        <v>9</v>
      </c>
      <c r="E20" s="23">
        <v>2</v>
      </c>
      <c r="F20" s="23">
        <v>3</v>
      </c>
      <c r="G20" s="23">
        <v>2</v>
      </c>
      <c r="H20" s="23">
        <v>2</v>
      </c>
      <c r="I20" s="23">
        <v>0</v>
      </c>
      <c r="J20" s="23">
        <v>0</v>
      </c>
      <c r="K20" s="23">
        <v>17</v>
      </c>
      <c r="L20" s="23">
        <v>10</v>
      </c>
      <c r="M20" s="23">
        <v>3</v>
      </c>
      <c r="N20" s="23">
        <v>4</v>
      </c>
      <c r="O20" s="23">
        <v>7</v>
      </c>
      <c r="P20" s="23">
        <v>7</v>
      </c>
      <c r="Q20" s="23">
        <v>0</v>
      </c>
      <c r="R20" s="23">
        <v>0</v>
      </c>
      <c r="S20" s="23">
        <f t="shared" si="2"/>
        <v>16</v>
      </c>
      <c r="T20" s="23">
        <f t="shared" si="3"/>
        <v>11</v>
      </c>
      <c r="U20" s="23">
        <f t="shared" si="4"/>
        <v>2</v>
      </c>
      <c r="V20" s="23">
        <f t="shared" si="5"/>
        <v>3</v>
      </c>
      <c r="W20" s="23">
        <f t="shared" si="6"/>
        <v>24</v>
      </c>
      <c r="X20" s="23">
        <f t="shared" si="7"/>
        <v>17</v>
      </c>
      <c r="Y20" s="23">
        <f t="shared" si="8"/>
        <v>3</v>
      </c>
      <c r="Z20" s="23">
        <f t="shared" si="9"/>
        <v>4</v>
      </c>
    </row>
    <row r="21" spans="2:26" ht="20.100000000000001" customHeight="1" thickBot="1" x14ac:dyDescent="0.25">
      <c r="B21" s="6" t="s">
        <v>11</v>
      </c>
      <c r="C21" s="23">
        <v>9</v>
      </c>
      <c r="D21" s="23">
        <v>6</v>
      </c>
      <c r="E21" s="23">
        <v>1</v>
      </c>
      <c r="F21" s="23">
        <v>2</v>
      </c>
      <c r="G21" s="23">
        <v>5</v>
      </c>
      <c r="H21" s="23">
        <v>5</v>
      </c>
      <c r="I21" s="23">
        <v>0</v>
      </c>
      <c r="J21" s="23">
        <v>0</v>
      </c>
      <c r="K21" s="23">
        <v>9</v>
      </c>
      <c r="L21" s="23">
        <v>8</v>
      </c>
      <c r="M21" s="23">
        <v>1</v>
      </c>
      <c r="N21" s="23">
        <v>0</v>
      </c>
      <c r="O21" s="23">
        <v>2</v>
      </c>
      <c r="P21" s="23">
        <v>2</v>
      </c>
      <c r="Q21" s="23">
        <v>0</v>
      </c>
      <c r="R21" s="23">
        <v>0</v>
      </c>
      <c r="S21" s="23">
        <f t="shared" si="2"/>
        <v>14</v>
      </c>
      <c r="T21" s="23">
        <f t="shared" si="3"/>
        <v>11</v>
      </c>
      <c r="U21" s="23">
        <f t="shared" si="4"/>
        <v>1</v>
      </c>
      <c r="V21" s="23">
        <f t="shared" si="5"/>
        <v>2</v>
      </c>
      <c r="W21" s="23">
        <f t="shared" si="6"/>
        <v>11</v>
      </c>
      <c r="X21" s="23">
        <f t="shared" si="7"/>
        <v>10</v>
      </c>
      <c r="Y21" s="23">
        <f t="shared" si="8"/>
        <v>1</v>
      </c>
      <c r="Z21" s="23">
        <f t="shared" si="9"/>
        <v>0</v>
      </c>
    </row>
    <row r="22" spans="2:26" ht="20.100000000000001" customHeight="1" thickBot="1" x14ac:dyDescent="0.25">
      <c r="B22" s="6" t="s">
        <v>12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1</v>
      </c>
      <c r="L22" s="23">
        <v>1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f t="shared" si="2"/>
        <v>0</v>
      </c>
      <c r="T22" s="23">
        <f t="shared" si="3"/>
        <v>0</v>
      </c>
      <c r="U22" s="23">
        <f t="shared" si="4"/>
        <v>0</v>
      </c>
      <c r="V22" s="23">
        <f t="shared" si="5"/>
        <v>0</v>
      </c>
      <c r="W22" s="23">
        <f t="shared" si="6"/>
        <v>1</v>
      </c>
      <c r="X22" s="23">
        <f t="shared" si="7"/>
        <v>1</v>
      </c>
      <c r="Y22" s="23">
        <f t="shared" si="8"/>
        <v>0</v>
      </c>
      <c r="Z22" s="23">
        <f t="shared" si="9"/>
        <v>0</v>
      </c>
    </row>
    <row r="23" spans="2:26" ht="20.100000000000001" customHeight="1" thickBot="1" x14ac:dyDescent="0.25">
      <c r="B23" s="6" t="s">
        <v>13</v>
      </c>
      <c r="C23" s="23">
        <v>7</v>
      </c>
      <c r="D23" s="23">
        <v>6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4</v>
      </c>
      <c r="L23" s="23">
        <v>1</v>
      </c>
      <c r="M23" s="23">
        <v>1</v>
      </c>
      <c r="N23" s="23">
        <v>2</v>
      </c>
      <c r="O23" s="23">
        <v>0</v>
      </c>
      <c r="P23" s="23">
        <v>0</v>
      </c>
      <c r="Q23" s="23">
        <v>0</v>
      </c>
      <c r="R23" s="23">
        <v>0</v>
      </c>
      <c r="S23" s="23">
        <f t="shared" si="2"/>
        <v>7</v>
      </c>
      <c r="T23" s="23">
        <f t="shared" si="3"/>
        <v>6</v>
      </c>
      <c r="U23" s="23">
        <f t="shared" si="4"/>
        <v>1</v>
      </c>
      <c r="V23" s="23">
        <f t="shared" si="5"/>
        <v>0</v>
      </c>
      <c r="W23" s="23">
        <f t="shared" si="6"/>
        <v>4</v>
      </c>
      <c r="X23" s="23">
        <f t="shared" si="7"/>
        <v>1</v>
      </c>
      <c r="Y23" s="23">
        <f t="shared" si="8"/>
        <v>1</v>
      </c>
      <c r="Z23" s="23">
        <f t="shared" si="9"/>
        <v>2</v>
      </c>
    </row>
    <row r="24" spans="2:26" ht="20.100000000000001" customHeight="1" thickBot="1" x14ac:dyDescent="0.25">
      <c r="B24" s="6" t="s">
        <v>14</v>
      </c>
      <c r="C24" s="23">
        <v>7</v>
      </c>
      <c r="D24" s="23">
        <v>3</v>
      </c>
      <c r="E24" s="23">
        <v>2</v>
      </c>
      <c r="F24" s="23">
        <v>2</v>
      </c>
      <c r="G24" s="23">
        <v>5</v>
      </c>
      <c r="H24" s="23">
        <v>5</v>
      </c>
      <c r="I24" s="23">
        <v>0</v>
      </c>
      <c r="J24" s="23">
        <v>0</v>
      </c>
      <c r="K24" s="23">
        <v>6</v>
      </c>
      <c r="L24" s="23">
        <v>3</v>
      </c>
      <c r="M24" s="23">
        <v>0</v>
      </c>
      <c r="N24" s="23">
        <v>3</v>
      </c>
      <c r="O24" s="23">
        <v>1</v>
      </c>
      <c r="P24" s="23">
        <v>1</v>
      </c>
      <c r="Q24" s="23">
        <v>0</v>
      </c>
      <c r="R24" s="23">
        <v>0</v>
      </c>
      <c r="S24" s="23">
        <f t="shared" si="2"/>
        <v>12</v>
      </c>
      <c r="T24" s="23">
        <f t="shared" si="3"/>
        <v>8</v>
      </c>
      <c r="U24" s="23">
        <f t="shared" si="4"/>
        <v>2</v>
      </c>
      <c r="V24" s="23">
        <f t="shared" si="5"/>
        <v>2</v>
      </c>
      <c r="W24" s="23">
        <f t="shared" si="6"/>
        <v>7</v>
      </c>
      <c r="X24" s="23">
        <f t="shared" si="7"/>
        <v>4</v>
      </c>
      <c r="Y24" s="23">
        <f t="shared" si="8"/>
        <v>0</v>
      </c>
      <c r="Z24" s="23">
        <f t="shared" si="9"/>
        <v>3</v>
      </c>
    </row>
    <row r="25" spans="2:26" ht="20.100000000000001" customHeight="1" thickBot="1" x14ac:dyDescent="0.25">
      <c r="B25" s="6" t="s">
        <v>15</v>
      </c>
      <c r="C25" s="23">
        <v>3</v>
      </c>
      <c r="D25" s="23">
        <v>2</v>
      </c>
      <c r="E25" s="23">
        <v>1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1</v>
      </c>
      <c r="L25" s="23">
        <v>0</v>
      </c>
      <c r="M25" s="23">
        <v>1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f t="shared" si="2"/>
        <v>3</v>
      </c>
      <c r="T25" s="23">
        <f t="shared" si="3"/>
        <v>2</v>
      </c>
      <c r="U25" s="23">
        <f t="shared" si="4"/>
        <v>1</v>
      </c>
      <c r="V25" s="23">
        <f t="shared" si="5"/>
        <v>0</v>
      </c>
      <c r="W25" s="23">
        <f t="shared" si="6"/>
        <v>1</v>
      </c>
      <c r="X25" s="23">
        <f t="shared" si="7"/>
        <v>0</v>
      </c>
      <c r="Y25" s="23">
        <f t="shared" si="8"/>
        <v>1</v>
      </c>
      <c r="Z25" s="23">
        <f t="shared" si="9"/>
        <v>0</v>
      </c>
    </row>
    <row r="26" spans="2:26" ht="20.100000000000001" customHeight="1" thickBot="1" x14ac:dyDescent="0.25">
      <c r="B26" s="6" t="s">
        <v>16</v>
      </c>
      <c r="C26" s="23">
        <v>1</v>
      </c>
      <c r="D26" s="23">
        <v>0</v>
      </c>
      <c r="E26" s="23">
        <v>1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2</v>
      </c>
      <c r="L26" s="23">
        <v>2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f t="shared" si="2"/>
        <v>1</v>
      </c>
      <c r="T26" s="23">
        <f t="shared" si="3"/>
        <v>0</v>
      </c>
      <c r="U26" s="23">
        <f t="shared" si="4"/>
        <v>1</v>
      </c>
      <c r="V26" s="23">
        <f t="shared" si="5"/>
        <v>0</v>
      </c>
      <c r="W26" s="23">
        <f t="shared" si="6"/>
        <v>2</v>
      </c>
      <c r="X26" s="23">
        <f t="shared" si="7"/>
        <v>2</v>
      </c>
      <c r="Y26" s="23">
        <f t="shared" si="8"/>
        <v>0</v>
      </c>
      <c r="Z26" s="23">
        <f t="shared" si="9"/>
        <v>0</v>
      </c>
    </row>
    <row r="27" spans="2:26" ht="20.100000000000001" customHeight="1" thickBot="1" x14ac:dyDescent="0.25">
      <c r="B27" s="7" t="s">
        <v>17</v>
      </c>
      <c r="C27" s="23">
        <v>3</v>
      </c>
      <c r="D27" s="23">
        <v>3</v>
      </c>
      <c r="E27" s="23">
        <v>0</v>
      </c>
      <c r="F27" s="23">
        <v>0</v>
      </c>
      <c r="G27" s="23">
        <v>1</v>
      </c>
      <c r="H27" s="23">
        <v>1</v>
      </c>
      <c r="I27" s="23">
        <v>0</v>
      </c>
      <c r="J27" s="23">
        <v>0</v>
      </c>
      <c r="K27" s="23">
        <v>4</v>
      </c>
      <c r="L27" s="23">
        <v>4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f t="shared" si="2"/>
        <v>4</v>
      </c>
      <c r="T27" s="23">
        <f t="shared" si="3"/>
        <v>4</v>
      </c>
      <c r="U27" s="23">
        <f t="shared" si="4"/>
        <v>0</v>
      </c>
      <c r="V27" s="23">
        <f t="shared" si="5"/>
        <v>0</v>
      </c>
      <c r="W27" s="23">
        <f t="shared" si="6"/>
        <v>4</v>
      </c>
      <c r="X27" s="23">
        <f t="shared" si="7"/>
        <v>4</v>
      </c>
      <c r="Y27" s="23">
        <f t="shared" si="8"/>
        <v>0</v>
      </c>
      <c r="Z27" s="23">
        <f t="shared" si="9"/>
        <v>0</v>
      </c>
    </row>
    <row r="28" spans="2:26" ht="20.100000000000001" customHeight="1" thickBot="1" x14ac:dyDescent="0.25">
      <c r="B28" s="8" t="s">
        <v>18</v>
      </c>
      <c r="C28" s="23">
        <v>1</v>
      </c>
      <c r="D28" s="23">
        <v>1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2</v>
      </c>
      <c r="L28" s="23">
        <v>2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f t="shared" si="2"/>
        <v>1</v>
      </c>
      <c r="T28" s="23">
        <f t="shared" si="3"/>
        <v>1</v>
      </c>
      <c r="U28" s="23">
        <f t="shared" si="4"/>
        <v>0</v>
      </c>
      <c r="V28" s="23">
        <f t="shared" si="5"/>
        <v>0</v>
      </c>
      <c r="W28" s="23">
        <f t="shared" si="6"/>
        <v>2</v>
      </c>
      <c r="X28" s="23">
        <f t="shared" si="7"/>
        <v>2</v>
      </c>
      <c r="Y28" s="23">
        <f t="shared" si="8"/>
        <v>0</v>
      </c>
      <c r="Z28" s="23">
        <f t="shared" si="9"/>
        <v>0</v>
      </c>
    </row>
    <row r="29" spans="2:26" ht="20.100000000000001" customHeight="1" thickBot="1" x14ac:dyDescent="0.25">
      <c r="B29" s="9" t="s">
        <v>33</v>
      </c>
      <c r="C29" s="12">
        <f>SUM(C12:C28)</f>
        <v>73</v>
      </c>
      <c r="D29" s="12">
        <f t="shared" ref="D29:R29" si="10">SUM(D12:D28)</f>
        <v>49</v>
      </c>
      <c r="E29" s="12">
        <f t="shared" si="10"/>
        <v>14</v>
      </c>
      <c r="F29" s="12">
        <f t="shared" si="10"/>
        <v>10</v>
      </c>
      <c r="G29" s="12">
        <f t="shared" si="10"/>
        <v>17</v>
      </c>
      <c r="H29" s="12">
        <f t="shared" si="10"/>
        <v>16</v>
      </c>
      <c r="I29" s="12">
        <f t="shared" si="10"/>
        <v>1</v>
      </c>
      <c r="J29" s="12">
        <f t="shared" si="10"/>
        <v>0</v>
      </c>
      <c r="K29" s="12">
        <f t="shared" si="10"/>
        <v>68</v>
      </c>
      <c r="L29" s="12">
        <f t="shared" si="10"/>
        <v>45</v>
      </c>
      <c r="M29" s="12">
        <f t="shared" si="10"/>
        <v>13</v>
      </c>
      <c r="N29" s="12">
        <f t="shared" si="10"/>
        <v>10</v>
      </c>
      <c r="O29" s="12">
        <f t="shared" si="10"/>
        <v>11</v>
      </c>
      <c r="P29" s="12">
        <f t="shared" si="10"/>
        <v>10</v>
      </c>
      <c r="Q29" s="12">
        <f t="shared" si="10"/>
        <v>1</v>
      </c>
      <c r="R29" s="12">
        <f t="shared" si="10"/>
        <v>0</v>
      </c>
      <c r="S29" s="12">
        <f>SUM(S12:S28)</f>
        <v>90</v>
      </c>
      <c r="T29" s="12">
        <f t="shared" ref="T29:Z29" si="11">SUM(T12:T28)</f>
        <v>65</v>
      </c>
      <c r="U29" s="12">
        <f t="shared" si="11"/>
        <v>15</v>
      </c>
      <c r="V29" s="12">
        <f t="shared" si="11"/>
        <v>10</v>
      </c>
      <c r="W29" s="12">
        <f t="shared" si="11"/>
        <v>79</v>
      </c>
      <c r="X29" s="12">
        <f t="shared" si="11"/>
        <v>55</v>
      </c>
      <c r="Y29" s="12">
        <f t="shared" si="11"/>
        <v>14</v>
      </c>
      <c r="Z29" s="12">
        <f t="shared" si="11"/>
        <v>10</v>
      </c>
    </row>
    <row r="30" spans="2:26" x14ac:dyDescent="0.2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3" spans="2:14" ht="44.25" customHeight="1" thickBot="1" x14ac:dyDescent="0.25">
      <c r="B33" s="18"/>
      <c r="C33" s="28" t="s">
        <v>122</v>
      </c>
      <c r="D33" s="28"/>
      <c r="E33" s="28"/>
      <c r="F33" s="28"/>
      <c r="G33" s="28" t="s">
        <v>122</v>
      </c>
      <c r="H33" s="28"/>
      <c r="I33" s="28"/>
      <c r="J33" s="28"/>
      <c r="K33" s="28" t="s">
        <v>122</v>
      </c>
      <c r="L33" s="28"/>
      <c r="M33" s="28"/>
      <c r="N33" s="28"/>
    </row>
    <row r="34" spans="2:14" ht="44.25" customHeight="1" thickBot="1" x14ac:dyDescent="0.25">
      <c r="B34" s="18"/>
      <c r="C34" s="55" t="s">
        <v>99</v>
      </c>
      <c r="D34" s="54"/>
      <c r="E34" s="54"/>
      <c r="F34" s="54"/>
      <c r="G34" s="55" t="s">
        <v>101</v>
      </c>
      <c r="H34" s="54"/>
      <c r="I34" s="54"/>
      <c r="J34" s="54"/>
      <c r="K34" s="55" t="s">
        <v>100</v>
      </c>
      <c r="L34" s="54"/>
      <c r="M34" s="54"/>
      <c r="N34" s="54"/>
    </row>
    <row r="35" spans="2:14" ht="44.25" customHeight="1" thickBot="1" x14ac:dyDescent="0.25">
      <c r="B35" s="18"/>
      <c r="C35" s="10" t="s">
        <v>33</v>
      </c>
      <c r="D35" s="10" t="s">
        <v>93</v>
      </c>
      <c r="E35" s="10" t="s">
        <v>94</v>
      </c>
      <c r="F35" s="10" t="s">
        <v>95</v>
      </c>
      <c r="G35" s="10" t="s">
        <v>33</v>
      </c>
      <c r="H35" s="10" t="s">
        <v>93</v>
      </c>
      <c r="I35" s="10" t="s">
        <v>94</v>
      </c>
      <c r="J35" s="10" t="s">
        <v>95</v>
      </c>
      <c r="K35" s="10" t="s">
        <v>33</v>
      </c>
      <c r="L35" s="10" t="s">
        <v>93</v>
      </c>
      <c r="M35" s="10" t="s">
        <v>94</v>
      </c>
      <c r="N35" s="10" t="s">
        <v>95</v>
      </c>
    </row>
    <row r="36" spans="2:14" ht="20.100000000000001" customHeight="1" thickBot="1" x14ac:dyDescent="0.25">
      <c r="B36" s="5" t="s">
        <v>2</v>
      </c>
      <c r="C36" s="14">
        <f t="shared" ref="C36:J36" si="12">IF(C12=0,"-",IF(K12=0,"-",(K12-C12)/C12))</f>
        <v>-0.27777777777777779</v>
      </c>
      <c r="D36" s="14">
        <f t="shared" si="12"/>
        <v>-0.16666666666666666</v>
      </c>
      <c r="E36" s="14">
        <f t="shared" si="12"/>
        <v>-0.4</v>
      </c>
      <c r="F36" s="14" t="str">
        <f t="shared" si="12"/>
        <v>-</v>
      </c>
      <c r="G36" s="14">
        <f t="shared" si="12"/>
        <v>-0.75</v>
      </c>
      <c r="H36" s="14" t="str">
        <f t="shared" si="12"/>
        <v>-</v>
      </c>
      <c r="I36" s="14">
        <f t="shared" si="12"/>
        <v>0</v>
      </c>
      <c r="J36" s="14" t="str">
        <f t="shared" si="12"/>
        <v>-</v>
      </c>
      <c r="K36" s="14">
        <f>IF(S12=0,"-",IF(W12=0,"-",(W12-S12)/S12))</f>
        <v>-0.36363636363636365</v>
      </c>
      <c r="L36" s="14">
        <f>IF(T12=0,"-",IF(X12=0,"-",(X12-T12)/T12))</f>
        <v>-0.33333333333333331</v>
      </c>
      <c r="M36" s="14">
        <f>IF(U12=0,"-",IF(Y12=0,"-",(Y12-U12)/U12))</f>
        <v>-0.33333333333333331</v>
      </c>
      <c r="N36" s="14" t="str">
        <f>IF(V12=0,"-",IF(Z12=0,"-",(Z12-V12)/V12))</f>
        <v>-</v>
      </c>
    </row>
    <row r="37" spans="2:14" ht="20.100000000000001" customHeight="1" thickBot="1" x14ac:dyDescent="0.25">
      <c r="B37" s="6" t="s">
        <v>3</v>
      </c>
      <c r="C37" s="14" t="str">
        <f t="shared" ref="C37:J37" si="13">IF(C13=0,"-",IF(K13=0,"-",(K13-C13)/C13))</f>
        <v>-</v>
      </c>
      <c r="D37" s="14" t="str">
        <f t="shared" si="13"/>
        <v>-</v>
      </c>
      <c r="E37" s="14" t="str">
        <f t="shared" si="13"/>
        <v>-</v>
      </c>
      <c r="F37" s="14" t="str">
        <f t="shared" si="13"/>
        <v>-</v>
      </c>
      <c r="G37" s="14" t="str">
        <f t="shared" si="13"/>
        <v>-</v>
      </c>
      <c r="H37" s="14" t="str">
        <f t="shared" si="13"/>
        <v>-</v>
      </c>
      <c r="I37" s="14" t="str">
        <f t="shared" si="13"/>
        <v>-</v>
      </c>
      <c r="J37" s="14" t="str">
        <f t="shared" si="13"/>
        <v>-</v>
      </c>
      <c r="K37" s="14" t="str">
        <f t="shared" ref="K37:N37" si="14">IF(S13=0,"-",IF(W13=0,"-",(W13-S13)/S13))</f>
        <v>-</v>
      </c>
      <c r="L37" s="14" t="str">
        <f t="shared" si="14"/>
        <v>-</v>
      </c>
      <c r="M37" s="14" t="str">
        <f t="shared" si="14"/>
        <v>-</v>
      </c>
      <c r="N37" s="14" t="str">
        <f t="shared" si="14"/>
        <v>-</v>
      </c>
    </row>
    <row r="38" spans="2:14" ht="20.100000000000001" customHeight="1" thickBot="1" x14ac:dyDescent="0.25">
      <c r="B38" s="6" t="s">
        <v>4</v>
      </c>
      <c r="C38" s="14">
        <f t="shared" ref="C38:J38" si="15">IF(C14=0,"-",IF(K14=0,"-",(K14-C14)/C14))</f>
        <v>-0.5</v>
      </c>
      <c r="D38" s="14">
        <f t="shared" si="15"/>
        <v>-0.5</v>
      </c>
      <c r="E38" s="14" t="str">
        <f t="shared" si="15"/>
        <v>-</v>
      </c>
      <c r="F38" s="14" t="str">
        <f t="shared" si="15"/>
        <v>-</v>
      </c>
      <c r="G38" s="14" t="str">
        <f t="shared" si="15"/>
        <v>-</v>
      </c>
      <c r="H38" s="14" t="str">
        <f t="shared" si="15"/>
        <v>-</v>
      </c>
      <c r="I38" s="14" t="str">
        <f t="shared" si="15"/>
        <v>-</v>
      </c>
      <c r="J38" s="14" t="str">
        <f t="shared" si="15"/>
        <v>-</v>
      </c>
      <c r="K38" s="14">
        <f t="shared" ref="K38:N38" si="16">IF(S14=0,"-",IF(W14=0,"-",(W14-S14)/S14))</f>
        <v>-0.5</v>
      </c>
      <c r="L38" s="14">
        <f t="shared" si="16"/>
        <v>-0.5</v>
      </c>
      <c r="M38" s="14" t="str">
        <f t="shared" si="16"/>
        <v>-</v>
      </c>
      <c r="N38" s="14" t="str">
        <f t="shared" si="16"/>
        <v>-</v>
      </c>
    </row>
    <row r="39" spans="2:14" ht="20.100000000000001" customHeight="1" thickBot="1" x14ac:dyDescent="0.25">
      <c r="B39" s="6" t="s">
        <v>5</v>
      </c>
      <c r="C39" s="14" t="str">
        <f t="shared" ref="C39:J39" si="17">IF(C15=0,"-",IF(K15=0,"-",(K15-C15)/C15))</f>
        <v>-</v>
      </c>
      <c r="D39" s="14" t="str">
        <f t="shared" si="17"/>
        <v>-</v>
      </c>
      <c r="E39" s="14" t="str">
        <f t="shared" si="17"/>
        <v>-</v>
      </c>
      <c r="F39" s="14" t="str">
        <f t="shared" si="17"/>
        <v>-</v>
      </c>
      <c r="G39" s="14" t="str">
        <f t="shared" si="17"/>
        <v>-</v>
      </c>
      <c r="H39" s="14" t="str">
        <f t="shared" si="17"/>
        <v>-</v>
      </c>
      <c r="I39" s="14" t="str">
        <f t="shared" si="17"/>
        <v>-</v>
      </c>
      <c r="J39" s="14" t="str">
        <f t="shared" si="17"/>
        <v>-</v>
      </c>
      <c r="K39" s="14" t="str">
        <f t="shared" ref="K39:N39" si="18">IF(S15=0,"-",IF(W15=0,"-",(W15-S15)/S15))</f>
        <v>-</v>
      </c>
      <c r="L39" s="14" t="str">
        <f t="shared" si="18"/>
        <v>-</v>
      </c>
      <c r="M39" s="14" t="str">
        <f t="shared" si="18"/>
        <v>-</v>
      </c>
      <c r="N39" s="14" t="str">
        <f t="shared" si="18"/>
        <v>-</v>
      </c>
    </row>
    <row r="40" spans="2:14" ht="20.100000000000001" customHeight="1" thickBot="1" x14ac:dyDescent="0.25">
      <c r="B40" s="6" t="s">
        <v>6</v>
      </c>
      <c r="C40" s="14">
        <f t="shared" ref="C40:J40" si="19">IF(C16=0,"-",IF(K16=0,"-",(K16-C16)/C16))</f>
        <v>0</v>
      </c>
      <c r="D40" s="14">
        <f t="shared" si="19"/>
        <v>-0.5</v>
      </c>
      <c r="E40" s="14" t="str">
        <f t="shared" si="19"/>
        <v>-</v>
      </c>
      <c r="F40" s="14" t="str">
        <f t="shared" si="19"/>
        <v>-</v>
      </c>
      <c r="G40" s="14" t="str">
        <f t="shared" si="19"/>
        <v>-</v>
      </c>
      <c r="H40" s="14" t="str">
        <f t="shared" si="19"/>
        <v>-</v>
      </c>
      <c r="I40" s="14" t="str">
        <f t="shared" si="19"/>
        <v>-</v>
      </c>
      <c r="J40" s="14" t="str">
        <f t="shared" si="19"/>
        <v>-</v>
      </c>
      <c r="K40" s="14">
        <f t="shared" ref="K40:N40" si="20">IF(S16=0,"-",IF(W16=0,"-",(W16-S16)/S16))</f>
        <v>0</v>
      </c>
      <c r="L40" s="14">
        <f t="shared" si="20"/>
        <v>-0.5</v>
      </c>
      <c r="M40" s="14" t="str">
        <f t="shared" si="20"/>
        <v>-</v>
      </c>
      <c r="N40" s="14" t="str">
        <f t="shared" si="20"/>
        <v>-</v>
      </c>
    </row>
    <row r="41" spans="2:14" ht="20.100000000000001" customHeight="1" thickBot="1" x14ac:dyDescent="0.25">
      <c r="B41" s="6" t="s">
        <v>7</v>
      </c>
      <c r="C41" s="14" t="str">
        <f t="shared" ref="C41:J41" si="21">IF(C17=0,"-",IF(K17=0,"-",(K17-C17)/C17))</f>
        <v>-</v>
      </c>
      <c r="D41" s="14" t="str">
        <f t="shared" si="21"/>
        <v>-</v>
      </c>
      <c r="E41" s="14" t="str">
        <f t="shared" si="21"/>
        <v>-</v>
      </c>
      <c r="F41" s="14" t="str">
        <f t="shared" si="21"/>
        <v>-</v>
      </c>
      <c r="G41" s="14" t="str">
        <f t="shared" si="21"/>
        <v>-</v>
      </c>
      <c r="H41" s="14" t="str">
        <f t="shared" si="21"/>
        <v>-</v>
      </c>
      <c r="I41" s="14" t="str">
        <f t="shared" si="21"/>
        <v>-</v>
      </c>
      <c r="J41" s="14" t="str">
        <f t="shared" si="21"/>
        <v>-</v>
      </c>
      <c r="K41" s="14" t="str">
        <f t="shared" ref="K41:N41" si="22">IF(S17=0,"-",IF(W17=0,"-",(W17-S17)/S17))</f>
        <v>-</v>
      </c>
      <c r="L41" s="14" t="str">
        <f t="shared" si="22"/>
        <v>-</v>
      </c>
      <c r="M41" s="14" t="str">
        <f t="shared" si="22"/>
        <v>-</v>
      </c>
      <c r="N41" s="14" t="str">
        <f t="shared" si="22"/>
        <v>-</v>
      </c>
    </row>
    <row r="42" spans="2:14" ht="20.100000000000001" customHeight="1" thickBot="1" x14ac:dyDescent="0.25">
      <c r="B42" s="6" t="s">
        <v>8</v>
      </c>
      <c r="C42" s="14" t="str">
        <f t="shared" ref="C42:J42" si="23">IF(C18=0,"-",IF(K18=0,"-",(K18-C18)/C18))</f>
        <v>-</v>
      </c>
      <c r="D42" s="14" t="str">
        <f t="shared" si="23"/>
        <v>-</v>
      </c>
      <c r="E42" s="14" t="str">
        <f t="shared" si="23"/>
        <v>-</v>
      </c>
      <c r="F42" s="14" t="str">
        <f t="shared" si="23"/>
        <v>-</v>
      </c>
      <c r="G42" s="14" t="str">
        <f t="shared" si="23"/>
        <v>-</v>
      </c>
      <c r="H42" s="14" t="str">
        <f t="shared" si="23"/>
        <v>-</v>
      </c>
      <c r="I42" s="14" t="str">
        <f t="shared" si="23"/>
        <v>-</v>
      </c>
      <c r="J42" s="14" t="str">
        <f t="shared" si="23"/>
        <v>-</v>
      </c>
      <c r="K42" s="14" t="str">
        <f t="shared" ref="K42:N42" si="24">IF(S18=0,"-",IF(W18=0,"-",(W18-S18)/S18))</f>
        <v>-</v>
      </c>
      <c r="L42" s="14" t="str">
        <f t="shared" si="24"/>
        <v>-</v>
      </c>
      <c r="M42" s="14" t="str">
        <f t="shared" si="24"/>
        <v>-</v>
      </c>
      <c r="N42" s="14" t="str">
        <f t="shared" si="24"/>
        <v>-</v>
      </c>
    </row>
    <row r="43" spans="2:14" ht="20.100000000000001" customHeight="1" thickBot="1" x14ac:dyDescent="0.25">
      <c r="B43" s="6" t="s">
        <v>9</v>
      </c>
      <c r="C43" s="14">
        <f t="shared" ref="C43:J43" si="25">IF(C19=0,"-",IF(K19=0,"-",(K19-C19)/C19))</f>
        <v>0</v>
      </c>
      <c r="D43" s="14">
        <f t="shared" si="25"/>
        <v>-0.5</v>
      </c>
      <c r="E43" s="14" t="str">
        <f t="shared" si="25"/>
        <v>-</v>
      </c>
      <c r="F43" s="14">
        <f t="shared" si="25"/>
        <v>0</v>
      </c>
      <c r="G43" s="14" t="str">
        <f t="shared" si="25"/>
        <v>-</v>
      </c>
      <c r="H43" s="14" t="str">
        <f t="shared" si="25"/>
        <v>-</v>
      </c>
      <c r="I43" s="14" t="str">
        <f t="shared" si="25"/>
        <v>-</v>
      </c>
      <c r="J43" s="14" t="str">
        <f t="shared" si="25"/>
        <v>-</v>
      </c>
      <c r="K43" s="14">
        <f t="shared" ref="K43:N43" si="26">IF(S19=0,"-",IF(W19=0,"-",(W19-S19)/S19))</f>
        <v>0</v>
      </c>
      <c r="L43" s="14">
        <f t="shared" si="26"/>
        <v>-0.5</v>
      </c>
      <c r="M43" s="14" t="str">
        <f t="shared" si="26"/>
        <v>-</v>
      </c>
      <c r="N43" s="14">
        <f t="shared" si="26"/>
        <v>0</v>
      </c>
    </row>
    <row r="44" spans="2:14" ht="20.100000000000001" customHeight="1" thickBot="1" x14ac:dyDescent="0.25">
      <c r="B44" s="6" t="s">
        <v>10</v>
      </c>
      <c r="C44" s="14">
        <f t="shared" ref="C44:J44" si="27">IF(C20=0,"-",IF(K20=0,"-",(K20-C20)/C20))</f>
        <v>0.21428571428571427</v>
      </c>
      <c r="D44" s="14">
        <f t="shared" si="27"/>
        <v>0.1111111111111111</v>
      </c>
      <c r="E44" s="14">
        <f t="shared" si="27"/>
        <v>0.5</v>
      </c>
      <c r="F44" s="14">
        <f t="shared" si="27"/>
        <v>0.33333333333333331</v>
      </c>
      <c r="G44" s="14">
        <f t="shared" si="27"/>
        <v>2.5</v>
      </c>
      <c r="H44" s="14">
        <f t="shared" si="27"/>
        <v>2.5</v>
      </c>
      <c r="I44" s="14" t="str">
        <f t="shared" si="27"/>
        <v>-</v>
      </c>
      <c r="J44" s="14" t="str">
        <f t="shared" si="27"/>
        <v>-</v>
      </c>
      <c r="K44" s="14">
        <f t="shared" ref="K44:N44" si="28">IF(S20=0,"-",IF(W20=0,"-",(W20-S20)/S20))</f>
        <v>0.5</v>
      </c>
      <c r="L44" s="14">
        <f t="shared" si="28"/>
        <v>0.54545454545454541</v>
      </c>
      <c r="M44" s="14">
        <f t="shared" si="28"/>
        <v>0.5</v>
      </c>
      <c r="N44" s="14">
        <f t="shared" si="28"/>
        <v>0.33333333333333331</v>
      </c>
    </row>
    <row r="45" spans="2:14" ht="20.100000000000001" customHeight="1" thickBot="1" x14ac:dyDescent="0.25">
      <c r="B45" s="6" t="s">
        <v>11</v>
      </c>
      <c r="C45" s="14">
        <f t="shared" ref="C45:J45" si="29">IF(C21=0,"-",IF(K21=0,"-",(K21-C21)/C21))</f>
        <v>0</v>
      </c>
      <c r="D45" s="14">
        <f t="shared" si="29"/>
        <v>0.33333333333333331</v>
      </c>
      <c r="E45" s="14">
        <f t="shared" si="29"/>
        <v>0</v>
      </c>
      <c r="F45" s="14" t="str">
        <f t="shared" si="29"/>
        <v>-</v>
      </c>
      <c r="G45" s="14">
        <f t="shared" si="29"/>
        <v>-0.6</v>
      </c>
      <c r="H45" s="14">
        <f t="shared" si="29"/>
        <v>-0.6</v>
      </c>
      <c r="I45" s="14" t="str">
        <f t="shared" si="29"/>
        <v>-</v>
      </c>
      <c r="J45" s="14" t="str">
        <f t="shared" si="29"/>
        <v>-</v>
      </c>
      <c r="K45" s="14">
        <f t="shared" ref="K45:N45" si="30">IF(S21=0,"-",IF(W21=0,"-",(W21-S21)/S21))</f>
        <v>-0.21428571428571427</v>
      </c>
      <c r="L45" s="14">
        <f t="shared" si="30"/>
        <v>-9.0909090909090912E-2</v>
      </c>
      <c r="M45" s="14">
        <f t="shared" si="30"/>
        <v>0</v>
      </c>
      <c r="N45" s="14" t="str">
        <f t="shared" si="30"/>
        <v>-</v>
      </c>
    </row>
    <row r="46" spans="2:14" ht="20.100000000000001" customHeight="1" thickBot="1" x14ac:dyDescent="0.25">
      <c r="B46" s="6" t="s">
        <v>12</v>
      </c>
      <c r="C46" s="14" t="str">
        <f t="shared" ref="C46:J46" si="31">IF(C22=0,"-",IF(K22=0,"-",(K22-C22)/C22))</f>
        <v>-</v>
      </c>
      <c r="D46" s="14" t="str">
        <f t="shared" si="31"/>
        <v>-</v>
      </c>
      <c r="E46" s="14" t="str">
        <f t="shared" si="31"/>
        <v>-</v>
      </c>
      <c r="F46" s="14" t="str">
        <f t="shared" si="31"/>
        <v>-</v>
      </c>
      <c r="G46" s="14" t="str">
        <f t="shared" si="31"/>
        <v>-</v>
      </c>
      <c r="H46" s="14" t="str">
        <f t="shared" si="31"/>
        <v>-</v>
      </c>
      <c r="I46" s="14" t="str">
        <f t="shared" si="31"/>
        <v>-</v>
      </c>
      <c r="J46" s="14" t="str">
        <f t="shared" si="31"/>
        <v>-</v>
      </c>
      <c r="K46" s="14" t="str">
        <f t="shared" ref="K46:N46" si="32">IF(S22=0,"-",IF(W22=0,"-",(W22-S22)/S22))</f>
        <v>-</v>
      </c>
      <c r="L46" s="14" t="str">
        <f t="shared" si="32"/>
        <v>-</v>
      </c>
      <c r="M46" s="14" t="str">
        <f t="shared" si="32"/>
        <v>-</v>
      </c>
      <c r="N46" s="14" t="str">
        <f t="shared" si="32"/>
        <v>-</v>
      </c>
    </row>
    <row r="47" spans="2:14" ht="20.100000000000001" customHeight="1" thickBot="1" x14ac:dyDescent="0.25">
      <c r="B47" s="6" t="s">
        <v>13</v>
      </c>
      <c r="C47" s="14">
        <f t="shared" ref="C47:J47" si="33">IF(C23=0,"-",IF(K23=0,"-",(K23-C23)/C23))</f>
        <v>-0.42857142857142855</v>
      </c>
      <c r="D47" s="14">
        <f t="shared" si="33"/>
        <v>-0.83333333333333337</v>
      </c>
      <c r="E47" s="14">
        <f t="shared" si="33"/>
        <v>0</v>
      </c>
      <c r="F47" s="14" t="str">
        <f t="shared" si="33"/>
        <v>-</v>
      </c>
      <c r="G47" s="14" t="str">
        <f t="shared" si="33"/>
        <v>-</v>
      </c>
      <c r="H47" s="14" t="str">
        <f t="shared" si="33"/>
        <v>-</v>
      </c>
      <c r="I47" s="14" t="str">
        <f t="shared" si="33"/>
        <v>-</v>
      </c>
      <c r="J47" s="14" t="str">
        <f t="shared" si="33"/>
        <v>-</v>
      </c>
      <c r="K47" s="14">
        <f t="shared" ref="K47:N47" si="34">IF(S23=0,"-",IF(W23=0,"-",(W23-S23)/S23))</f>
        <v>-0.42857142857142855</v>
      </c>
      <c r="L47" s="14">
        <f t="shared" si="34"/>
        <v>-0.83333333333333337</v>
      </c>
      <c r="M47" s="14">
        <f t="shared" si="34"/>
        <v>0</v>
      </c>
      <c r="N47" s="14" t="str">
        <f t="shared" si="34"/>
        <v>-</v>
      </c>
    </row>
    <row r="48" spans="2:14" ht="20.100000000000001" customHeight="1" thickBot="1" x14ac:dyDescent="0.25">
      <c r="B48" s="6" t="s">
        <v>14</v>
      </c>
      <c r="C48" s="14">
        <f t="shared" ref="C48:J48" si="35">IF(C24=0,"-",IF(K24=0,"-",(K24-C24)/C24))</f>
        <v>-0.14285714285714285</v>
      </c>
      <c r="D48" s="14">
        <f t="shared" si="35"/>
        <v>0</v>
      </c>
      <c r="E48" s="14" t="str">
        <f t="shared" si="35"/>
        <v>-</v>
      </c>
      <c r="F48" s="14">
        <f t="shared" si="35"/>
        <v>0.5</v>
      </c>
      <c r="G48" s="14">
        <f t="shared" si="35"/>
        <v>-0.8</v>
      </c>
      <c r="H48" s="14">
        <f t="shared" si="35"/>
        <v>-0.8</v>
      </c>
      <c r="I48" s="14" t="str">
        <f t="shared" si="35"/>
        <v>-</v>
      </c>
      <c r="J48" s="14" t="str">
        <f t="shared" si="35"/>
        <v>-</v>
      </c>
      <c r="K48" s="14">
        <f t="shared" ref="K48:N48" si="36">IF(S24=0,"-",IF(W24=0,"-",(W24-S24)/S24))</f>
        <v>-0.41666666666666669</v>
      </c>
      <c r="L48" s="14">
        <f t="shared" si="36"/>
        <v>-0.5</v>
      </c>
      <c r="M48" s="14" t="str">
        <f t="shared" si="36"/>
        <v>-</v>
      </c>
      <c r="N48" s="14">
        <f t="shared" si="36"/>
        <v>0.5</v>
      </c>
    </row>
    <row r="49" spans="2:14" ht="20.100000000000001" customHeight="1" thickBot="1" x14ac:dyDescent="0.25">
      <c r="B49" s="6" t="s">
        <v>15</v>
      </c>
      <c r="C49" s="14">
        <f t="shared" ref="C49:J49" si="37">IF(C25=0,"-",IF(K25=0,"-",(K25-C25)/C25))</f>
        <v>-0.66666666666666663</v>
      </c>
      <c r="D49" s="14" t="str">
        <f t="shared" si="37"/>
        <v>-</v>
      </c>
      <c r="E49" s="14">
        <f t="shared" si="37"/>
        <v>0</v>
      </c>
      <c r="F49" s="14" t="str">
        <f t="shared" si="37"/>
        <v>-</v>
      </c>
      <c r="G49" s="14" t="str">
        <f t="shared" si="37"/>
        <v>-</v>
      </c>
      <c r="H49" s="14" t="str">
        <f t="shared" si="37"/>
        <v>-</v>
      </c>
      <c r="I49" s="14" t="str">
        <f t="shared" si="37"/>
        <v>-</v>
      </c>
      <c r="J49" s="14" t="str">
        <f t="shared" si="37"/>
        <v>-</v>
      </c>
      <c r="K49" s="14">
        <f t="shared" ref="K49:N49" si="38">IF(S25=0,"-",IF(W25=0,"-",(W25-S25)/S25))</f>
        <v>-0.66666666666666663</v>
      </c>
      <c r="L49" s="14" t="str">
        <f t="shared" si="38"/>
        <v>-</v>
      </c>
      <c r="M49" s="14">
        <f t="shared" si="38"/>
        <v>0</v>
      </c>
      <c r="N49" s="14" t="str">
        <f t="shared" si="38"/>
        <v>-</v>
      </c>
    </row>
    <row r="50" spans="2:14" ht="20.100000000000001" customHeight="1" thickBot="1" x14ac:dyDescent="0.25">
      <c r="B50" s="6" t="s">
        <v>16</v>
      </c>
      <c r="C50" s="14">
        <f t="shared" ref="C50:J50" si="39">IF(C26=0,"-",IF(K26=0,"-",(K26-C26)/C26))</f>
        <v>1</v>
      </c>
      <c r="D50" s="14" t="str">
        <f t="shared" si="39"/>
        <v>-</v>
      </c>
      <c r="E50" s="14" t="str">
        <f t="shared" si="39"/>
        <v>-</v>
      </c>
      <c r="F50" s="14" t="str">
        <f t="shared" si="39"/>
        <v>-</v>
      </c>
      <c r="G50" s="14" t="str">
        <f t="shared" si="39"/>
        <v>-</v>
      </c>
      <c r="H50" s="14" t="str">
        <f t="shared" si="39"/>
        <v>-</v>
      </c>
      <c r="I50" s="14" t="str">
        <f t="shared" si="39"/>
        <v>-</v>
      </c>
      <c r="J50" s="14" t="str">
        <f t="shared" si="39"/>
        <v>-</v>
      </c>
      <c r="K50" s="14">
        <f t="shared" ref="K50:N50" si="40">IF(S26=0,"-",IF(W26=0,"-",(W26-S26)/S26))</f>
        <v>1</v>
      </c>
      <c r="L50" s="14" t="str">
        <f t="shared" si="40"/>
        <v>-</v>
      </c>
      <c r="M50" s="14" t="str">
        <f t="shared" si="40"/>
        <v>-</v>
      </c>
      <c r="N50" s="14" t="str">
        <f t="shared" si="40"/>
        <v>-</v>
      </c>
    </row>
    <row r="51" spans="2:14" ht="20.100000000000001" customHeight="1" thickBot="1" x14ac:dyDescent="0.25">
      <c r="B51" s="7" t="s">
        <v>17</v>
      </c>
      <c r="C51" s="14">
        <f t="shared" ref="C51:J51" si="41">IF(C27=0,"-",IF(K27=0,"-",(K27-C27)/C27))</f>
        <v>0.33333333333333331</v>
      </c>
      <c r="D51" s="14">
        <f t="shared" si="41"/>
        <v>0.33333333333333331</v>
      </c>
      <c r="E51" s="14" t="str">
        <f t="shared" si="41"/>
        <v>-</v>
      </c>
      <c r="F51" s="14" t="str">
        <f t="shared" si="41"/>
        <v>-</v>
      </c>
      <c r="G51" s="14" t="str">
        <f t="shared" si="41"/>
        <v>-</v>
      </c>
      <c r="H51" s="14" t="str">
        <f t="shared" si="41"/>
        <v>-</v>
      </c>
      <c r="I51" s="14" t="str">
        <f t="shared" si="41"/>
        <v>-</v>
      </c>
      <c r="J51" s="14" t="str">
        <f t="shared" si="41"/>
        <v>-</v>
      </c>
      <c r="K51" s="14">
        <f t="shared" ref="K51:N51" si="42">IF(S27=0,"-",IF(W27=0,"-",(W27-S27)/S27))</f>
        <v>0</v>
      </c>
      <c r="L51" s="14">
        <f t="shared" si="42"/>
        <v>0</v>
      </c>
      <c r="M51" s="14" t="str">
        <f t="shared" si="42"/>
        <v>-</v>
      </c>
      <c r="N51" s="14" t="str">
        <f t="shared" si="42"/>
        <v>-</v>
      </c>
    </row>
    <row r="52" spans="2:14" ht="20.100000000000001" customHeight="1" thickBot="1" x14ac:dyDescent="0.25">
      <c r="B52" s="8" t="s">
        <v>18</v>
      </c>
      <c r="C52" s="14">
        <f t="shared" ref="C52:J52" si="43">IF(C28=0,"-",IF(K28=0,"-",(K28-C28)/C28))</f>
        <v>1</v>
      </c>
      <c r="D52" s="14">
        <f t="shared" si="43"/>
        <v>1</v>
      </c>
      <c r="E52" s="14" t="str">
        <f t="shared" si="43"/>
        <v>-</v>
      </c>
      <c r="F52" s="14" t="str">
        <f t="shared" si="43"/>
        <v>-</v>
      </c>
      <c r="G52" s="14" t="str">
        <f t="shared" si="43"/>
        <v>-</v>
      </c>
      <c r="H52" s="14" t="str">
        <f t="shared" si="43"/>
        <v>-</v>
      </c>
      <c r="I52" s="14" t="str">
        <f t="shared" si="43"/>
        <v>-</v>
      </c>
      <c r="J52" s="14" t="str">
        <f t="shared" si="43"/>
        <v>-</v>
      </c>
      <c r="K52" s="14">
        <f t="shared" ref="K52:N52" si="44">IF(S28=0,"-",IF(W28=0,"-",(W28-S28)/S28))</f>
        <v>1</v>
      </c>
      <c r="L52" s="14">
        <f t="shared" si="44"/>
        <v>1</v>
      </c>
      <c r="M52" s="14" t="str">
        <f t="shared" si="44"/>
        <v>-</v>
      </c>
      <c r="N52" s="14" t="str">
        <f t="shared" si="44"/>
        <v>-</v>
      </c>
    </row>
    <row r="53" spans="2:14" ht="20.100000000000001" customHeight="1" thickBot="1" x14ac:dyDescent="0.25">
      <c r="B53" s="9" t="s">
        <v>33</v>
      </c>
      <c r="C53" s="15">
        <f t="shared" ref="C53:J53" si="45">IF(C29=0,"-",IF(K29=0,"-",(K29-C29)/C29))</f>
        <v>-6.8493150684931503E-2</v>
      </c>
      <c r="D53" s="15">
        <f t="shared" si="45"/>
        <v>-8.1632653061224483E-2</v>
      </c>
      <c r="E53" s="15">
        <f t="shared" si="45"/>
        <v>-7.1428571428571425E-2</v>
      </c>
      <c r="F53" s="15">
        <f t="shared" si="45"/>
        <v>0</v>
      </c>
      <c r="G53" s="15">
        <f t="shared" si="45"/>
        <v>-0.35294117647058826</v>
      </c>
      <c r="H53" s="15">
        <f t="shared" si="45"/>
        <v>-0.375</v>
      </c>
      <c r="I53" s="15">
        <f t="shared" si="45"/>
        <v>0</v>
      </c>
      <c r="J53" s="15" t="str">
        <f t="shared" si="45"/>
        <v>-</v>
      </c>
      <c r="K53" s="15">
        <f t="shared" ref="K53:N53" si="46">IF(S29=0,"-",IF(W29=0,"-",(W29-S29)/S29))</f>
        <v>-0.12222222222222222</v>
      </c>
      <c r="L53" s="15">
        <f t="shared" si="46"/>
        <v>-0.15384615384615385</v>
      </c>
      <c r="M53" s="15">
        <f t="shared" si="46"/>
        <v>-6.6666666666666666E-2</v>
      </c>
      <c r="N53" s="15">
        <f t="shared" si="46"/>
        <v>0</v>
      </c>
    </row>
    <row r="54" spans="2:14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</sheetData>
  <mergeCells count="16">
    <mergeCell ref="S9:V9"/>
    <mergeCell ref="W9:Z9"/>
    <mergeCell ref="S10:Z10"/>
    <mergeCell ref="C10:F10"/>
    <mergeCell ref="G10:J10"/>
    <mergeCell ref="C9:J9"/>
    <mergeCell ref="K9:R9"/>
    <mergeCell ref="K10:N10"/>
    <mergeCell ref="B9:B11"/>
    <mergeCell ref="O10:R10"/>
    <mergeCell ref="C33:F33"/>
    <mergeCell ref="C34:F34"/>
    <mergeCell ref="G33:J33"/>
    <mergeCell ref="G34:J34"/>
    <mergeCell ref="K33:N33"/>
    <mergeCell ref="K34:N34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875" customWidth="1"/>
    <col min="4" max="5" width="12.5" bestFit="1" customWidth="1"/>
    <col min="6" max="6" width="10.25" bestFit="1" customWidth="1"/>
    <col min="7" max="7" width="12" bestFit="1" customWidth="1"/>
    <col min="8" max="8" width="7.875" customWidth="1"/>
    <col min="9" max="10" width="12.5" bestFit="1" customWidth="1"/>
    <col min="11" max="11" width="10.25" bestFit="1" customWidth="1"/>
    <col min="12" max="12" width="12" bestFit="1" customWidth="1"/>
    <col min="13" max="13" width="9.625" bestFit="1" customWidth="1"/>
    <col min="14" max="15" width="12.5" bestFit="1" customWidth="1"/>
    <col min="16" max="16" width="10.25" bestFit="1" customWidth="1"/>
    <col min="17" max="17" width="12" bestFit="1" customWidth="1"/>
    <col min="19" max="19" width="11.875" customWidth="1"/>
  </cols>
  <sheetData>
    <row r="8" spans="2:17" ht="44.25" customHeight="1" thickBot="1" x14ac:dyDescent="0.25">
      <c r="C8" s="51" t="s">
        <v>119</v>
      </c>
      <c r="D8" s="51"/>
      <c r="E8" s="51"/>
      <c r="F8" s="51"/>
      <c r="G8" s="27"/>
      <c r="H8" s="50" t="s">
        <v>120</v>
      </c>
      <c r="I8" s="51"/>
      <c r="J8" s="51"/>
      <c r="K8" s="51"/>
      <c r="L8" s="27"/>
      <c r="M8" s="50" t="s">
        <v>122</v>
      </c>
      <c r="N8" s="51"/>
      <c r="O8" s="51"/>
      <c r="P8" s="51"/>
      <c r="Q8" s="27"/>
    </row>
    <row r="9" spans="2:17" ht="44.25" customHeight="1" thickBot="1" x14ac:dyDescent="0.25">
      <c r="C9" s="36" t="s">
        <v>85</v>
      </c>
      <c r="D9" s="36"/>
      <c r="E9" s="36"/>
      <c r="F9" s="36"/>
      <c r="G9" s="37"/>
      <c r="H9" s="36" t="s">
        <v>85</v>
      </c>
      <c r="I9" s="36"/>
      <c r="J9" s="36"/>
      <c r="K9" s="36"/>
      <c r="L9" s="37"/>
      <c r="M9" s="36" t="s">
        <v>85</v>
      </c>
      <c r="N9" s="36"/>
      <c r="O9" s="36"/>
      <c r="P9" s="36"/>
      <c r="Q9" s="37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22</v>
      </c>
      <c r="D11" s="23">
        <v>12</v>
      </c>
      <c r="E11" s="23">
        <v>6</v>
      </c>
      <c r="F11" s="23">
        <v>2</v>
      </c>
      <c r="G11" s="23">
        <v>2</v>
      </c>
      <c r="H11" s="23">
        <v>14</v>
      </c>
      <c r="I11" s="23">
        <v>11</v>
      </c>
      <c r="J11" s="23">
        <v>2</v>
      </c>
      <c r="K11" s="23">
        <v>1</v>
      </c>
      <c r="L11" s="23">
        <v>0</v>
      </c>
      <c r="M11" s="14">
        <f>IF(C11=0,"-",IF(H11=0,"-",(H11-C11)/C11))</f>
        <v>-0.36363636363636365</v>
      </c>
      <c r="N11" s="14">
        <f t="shared" ref="N11:Q28" si="0">IF(D11=0,"-",IF(I11=0,"-",(I11-D11)/D11))</f>
        <v>-8.3333333333333329E-2</v>
      </c>
      <c r="O11" s="14">
        <f t="shared" si="0"/>
        <v>-0.66666666666666663</v>
      </c>
      <c r="P11" s="14">
        <f t="shared" si="0"/>
        <v>-0.5</v>
      </c>
      <c r="Q11" s="14" t="str">
        <f t="shared" si="0"/>
        <v>-</v>
      </c>
    </row>
    <row r="12" spans="2:17" ht="20.100000000000001" customHeight="1" thickBot="1" x14ac:dyDescent="0.25">
      <c r="B12" s="6" t="s">
        <v>3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2</v>
      </c>
      <c r="I12" s="23">
        <v>0</v>
      </c>
      <c r="J12" s="23">
        <v>2</v>
      </c>
      <c r="K12" s="23">
        <v>0</v>
      </c>
      <c r="L12" s="23">
        <v>0</v>
      </c>
      <c r="M12" s="14" t="str">
        <f t="shared" ref="M12:M28" si="1">IF(C12=0,"-",IF(H12=0,"-",(H12-C12)/C12))</f>
        <v>-</v>
      </c>
      <c r="N12" s="14" t="str">
        <f t="shared" si="0"/>
        <v>-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2</v>
      </c>
      <c r="D13" s="23">
        <v>2</v>
      </c>
      <c r="E13" s="23">
        <v>0</v>
      </c>
      <c r="F13" s="23">
        <v>0</v>
      </c>
      <c r="G13" s="23">
        <v>0</v>
      </c>
      <c r="H13" s="23">
        <v>1</v>
      </c>
      <c r="I13" s="23">
        <v>1</v>
      </c>
      <c r="J13" s="23">
        <v>0</v>
      </c>
      <c r="K13" s="23">
        <v>0</v>
      </c>
      <c r="L13" s="23">
        <v>0</v>
      </c>
      <c r="M13" s="14">
        <f t="shared" si="1"/>
        <v>-0.5</v>
      </c>
      <c r="N13" s="14">
        <f t="shared" si="0"/>
        <v>-0.5</v>
      </c>
      <c r="O13" s="14" t="str">
        <f t="shared" si="0"/>
        <v>-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3</v>
      </c>
      <c r="D15" s="23">
        <v>3</v>
      </c>
      <c r="E15" s="23">
        <v>0</v>
      </c>
      <c r="F15" s="23">
        <v>0</v>
      </c>
      <c r="G15" s="23">
        <v>0</v>
      </c>
      <c r="H15" s="23">
        <v>3</v>
      </c>
      <c r="I15" s="23">
        <v>1</v>
      </c>
      <c r="J15" s="23">
        <v>2</v>
      </c>
      <c r="K15" s="23">
        <v>0</v>
      </c>
      <c r="L15" s="23">
        <v>0</v>
      </c>
      <c r="M15" s="14">
        <f t="shared" si="1"/>
        <v>0</v>
      </c>
      <c r="N15" s="14">
        <f t="shared" si="0"/>
        <v>-0.66666666666666663</v>
      </c>
      <c r="O15" s="14" t="str">
        <f t="shared" si="0"/>
        <v>-</v>
      </c>
      <c r="P15" s="14" t="str">
        <f t="shared" si="0"/>
        <v>-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1</v>
      </c>
      <c r="D17" s="23">
        <v>0</v>
      </c>
      <c r="E17" s="23">
        <v>1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4" t="str">
        <f t="shared" si="1"/>
        <v>-</v>
      </c>
      <c r="N17" s="14" t="str">
        <f t="shared" si="0"/>
        <v>-</v>
      </c>
      <c r="O17" s="14" t="str">
        <f t="shared" si="0"/>
        <v>-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4</v>
      </c>
      <c r="D18" s="23">
        <v>1</v>
      </c>
      <c r="E18" s="23">
        <v>3</v>
      </c>
      <c r="F18" s="23">
        <v>0</v>
      </c>
      <c r="G18" s="23">
        <v>0</v>
      </c>
      <c r="H18" s="23">
        <v>3</v>
      </c>
      <c r="I18" s="23">
        <v>1</v>
      </c>
      <c r="J18" s="23">
        <v>2</v>
      </c>
      <c r="K18" s="23">
        <v>0</v>
      </c>
      <c r="L18" s="23">
        <v>0</v>
      </c>
      <c r="M18" s="14">
        <f t="shared" si="1"/>
        <v>-0.25</v>
      </c>
      <c r="N18" s="14">
        <f t="shared" si="0"/>
        <v>0</v>
      </c>
      <c r="O18" s="14">
        <f t="shared" si="0"/>
        <v>-0.33333333333333331</v>
      </c>
      <c r="P18" s="14" t="str">
        <f t="shared" si="0"/>
        <v>-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16</v>
      </c>
      <c r="D19" s="23">
        <v>11</v>
      </c>
      <c r="E19" s="23">
        <v>3</v>
      </c>
      <c r="F19" s="23">
        <v>2</v>
      </c>
      <c r="G19" s="23">
        <v>0</v>
      </c>
      <c r="H19" s="23">
        <v>24</v>
      </c>
      <c r="I19" s="23">
        <v>13</v>
      </c>
      <c r="J19" s="23">
        <v>4</v>
      </c>
      <c r="K19" s="23">
        <v>3</v>
      </c>
      <c r="L19" s="23">
        <v>4</v>
      </c>
      <c r="M19" s="14">
        <f t="shared" si="1"/>
        <v>0.5</v>
      </c>
      <c r="N19" s="14">
        <f t="shared" si="0"/>
        <v>0.18181818181818182</v>
      </c>
      <c r="O19" s="14">
        <f t="shared" si="0"/>
        <v>0.33333333333333331</v>
      </c>
      <c r="P19" s="14">
        <f t="shared" si="0"/>
        <v>0.5</v>
      </c>
      <c r="Q19" s="14" t="str">
        <f t="shared" si="0"/>
        <v>-</v>
      </c>
    </row>
    <row r="20" spans="2:17" ht="20.100000000000001" customHeight="1" thickBot="1" x14ac:dyDescent="0.25">
      <c r="B20" s="6" t="s">
        <v>11</v>
      </c>
      <c r="C20" s="23">
        <v>14</v>
      </c>
      <c r="D20" s="23">
        <v>7</v>
      </c>
      <c r="E20" s="23">
        <v>2</v>
      </c>
      <c r="F20" s="23">
        <v>2</v>
      </c>
      <c r="G20" s="23">
        <v>3</v>
      </c>
      <c r="H20" s="23">
        <v>11</v>
      </c>
      <c r="I20" s="23">
        <v>7</v>
      </c>
      <c r="J20" s="23">
        <v>2</v>
      </c>
      <c r="K20" s="23">
        <v>2</v>
      </c>
      <c r="L20" s="23">
        <v>0</v>
      </c>
      <c r="M20" s="14">
        <f t="shared" si="1"/>
        <v>-0.21428571428571427</v>
      </c>
      <c r="N20" s="14">
        <f t="shared" si="0"/>
        <v>0</v>
      </c>
      <c r="O20" s="14">
        <f t="shared" si="0"/>
        <v>0</v>
      </c>
      <c r="P20" s="14">
        <f t="shared" si="0"/>
        <v>0</v>
      </c>
      <c r="Q20" s="14" t="str">
        <f t="shared" si="0"/>
        <v>-</v>
      </c>
    </row>
    <row r="21" spans="2:17" ht="20.100000000000001" customHeight="1" thickBot="1" x14ac:dyDescent="0.25">
      <c r="B21" s="6" t="s">
        <v>12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1</v>
      </c>
      <c r="I21" s="23">
        <v>1</v>
      </c>
      <c r="J21" s="23">
        <v>0</v>
      </c>
      <c r="K21" s="23">
        <v>0</v>
      </c>
      <c r="L21" s="23">
        <v>0</v>
      </c>
      <c r="M21" s="14" t="str">
        <f t="shared" si="1"/>
        <v>-</v>
      </c>
      <c r="N21" s="14" t="str">
        <f t="shared" si="0"/>
        <v>-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7</v>
      </c>
      <c r="D22" s="23">
        <v>4</v>
      </c>
      <c r="E22" s="23">
        <v>3</v>
      </c>
      <c r="F22" s="23">
        <v>0</v>
      </c>
      <c r="G22" s="23">
        <v>0</v>
      </c>
      <c r="H22" s="23">
        <v>3</v>
      </c>
      <c r="I22" s="23">
        <v>3</v>
      </c>
      <c r="J22" s="23">
        <v>0</v>
      </c>
      <c r="K22" s="23">
        <v>0</v>
      </c>
      <c r="L22" s="23">
        <v>0</v>
      </c>
      <c r="M22" s="14">
        <f t="shared" si="1"/>
        <v>-0.5714285714285714</v>
      </c>
      <c r="N22" s="14">
        <f t="shared" si="0"/>
        <v>-0.25</v>
      </c>
      <c r="O22" s="14" t="str">
        <f t="shared" si="0"/>
        <v>-</v>
      </c>
      <c r="P22" s="14" t="str">
        <f t="shared" si="0"/>
        <v>-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12</v>
      </c>
      <c r="D23" s="23">
        <v>2</v>
      </c>
      <c r="E23" s="23">
        <v>5</v>
      </c>
      <c r="F23" s="23">
        <v>1</v>
      </c>
      <c r="G23" s="23">
        <v>4</v>
      </c>
      <c r="H23" s="23">
        <v>7</v>
      </c>
      <c r="I23" s="23">
        <v>3</v>
      </c>
      <c r="J23" s="23">
        <v>3</v>
      </c>
      <c r="K23" s="23">
        <v>1</v>
      </c>
      <c r="L23" s="23">
        <v>0</v>
      </c>
      <c r="M23" s="14">
        <f t="shared" si="1"/>
        <v>-0.41666666666666669</v>
      </c>
      <c r="N23" s="14">
        <f t="shared" si="0"/>
        <v>0.5</v>
      </c>
      <c r="O23" s="14">
        <f t="shared" si="0"/>
        <v>-0.4</v>
      </c>
      <c r="P23" s="14">
        <f t="shared" si="0"/>
        <v>0</v>
      </c>
      <c r="Q23" s="14" t="str">
        <f t="shared" si="0"/>
        <v>-</v>
      </c>
    </row>
    <row r="24" spans="2:17" ht="20.100000000000001" customHeight="1" thickBot="1" x14ac:dyDescent="0.25">
      <c r="B24" s="6" t="s">
        <v>15</v>
      </c>
      <c r="C24" s="23">
        <v>3</v>
      </c>
      <c r="D24" s="23">
        <v>2</v>
      </c>
      <c r="E24" s="23">
        <v>1</v>
      </c>
      <c r="F24" s="23">
        <v>0</v>
      </c>
      <c r="G24" s="23">
        <v>0</v>
      </c>
      <c r="H24" s="23">
        <v>1</v>
      </c>
      <c r="I24" s="23">
        <v>0</v>
      </c>
      <c r="J24" s="23">
        <v>1</v>
      </c>
      <c r="K24" s="23">
        <v>0</v>
      </c>
      <c r="L24" s="23">
        <v>0</v>
      </c>
      <c r="M24" s="14">
        <f t="shared" si="1"/>
        <v>-0.66666666666666663</v>
      </c>
      <c r="N24" s="14" t="str">
        <f t="shared" si="0"/>
        <v>-</v>
      </c>
      <c r="O24" s="14">
        <f t="shared" si="0"/>
        <v>0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1</v>
      </c>
      <c r="D25" s="23">
        <v>1</v>
      </c>
      <c r="E25" s="23">
        <v>0</v>
      </c>
      <c r="F25" s="23">
        <v>0</v>
      </c>
      <c r="G25" s="23">
        <v>0</v>
      </c>
      <c r="H25" s="23">
        <v>2</v>
      </c>
      <c r="I25" s="23">
        <v>2</v>
      </c>
      <c r="J25" s="23">
        <v>0</v>
      </c>
      <c r="K25" s="23">
        <v>0</v>
      </c>
      <c r="L25" s="23">
        <v>0</v>
      </c>
      <c r="M25" s="14">
        <f t="shared" si="1"/>
        <v>1</v>
      </c>
      <c r="N25" s="14">
        <f t="shared" si="0"/>
        <v>1</v>
      </c>
      <c r="O25" s="14" t="str">
        <f t="shared" si="0"/>
        <v>-</v>
      </c>
      <c r="P25" s="14" t="str">
        <f t="shared" si="0"/>
        <v>-</v>
      </c>
      <c r="Q25" s="14" t="str">
        <f t="shared" si="0"/>
        <v>-</v>
      </c>
    </row>
    <row r="26" spans="2:17" ht="20.100000000000001" customHeight="1" thickBot="1" x14ac:dyDescent="0.25">
      <c r="B26" s="7" t="s">
        <v>17</v>
      </c>
      <c r="C26" s="23">
        <v>4</v>
      </c>
      <c r="D26" s="23">
        <v>0</v>
      </c>
      <c r="E26" s="23">
        <v>3</v>
      </c>
      <c r="F26" s="23">
        <v>0</v>
      </c>
      <c r="G26" s="23">
        <v>1</v>
      </c>
      <c r="H26" s="23">
        <v>4</v>
      </c>
      <c r="I26" s="23">
        <v>1</v>
      </c>
      <c r="J26" s="23">
        <v>3</v>
      </c>
      <c r="K26" s="23">
        <v>0</v>
      </c>
      <c r="L26" s="23">
        <v>0</v>
      </c>
      <c r="M26" s="14">
        <f t="shared" si="1"/>
        <v>0</v>
      </c>
      <c r="N26" s="14" t="str">
        <f t="shared" si="0"/>
        <v>-</v>
      </c>
      <c r="O26" s="14">
        <f t="shared" si="0"/>
        <v>0</v>
      </c>
      <c r="P26" s="14" t="str">
        <f t="shared" si="0"/>
        <v>-</v>
      </c>
      <c r="Q26" s="14" t="str">
        <f t="shared" si="0"/>
        <v>-</v>
      </c>
    </row>
    <row r="27" spans="2:17" ht="20.100000000000001" customHeight="1" thickBot="1" x14ac:dyDescent="0.25">
      <c r="B27" s="8" t="s">
        <v>18</v>
      </c>
      <c r="C27" s="23">
        <v>1</v>
      </c>
      <c r="D27" s="23">
        <v>1</v>
      </c>
      <c r="E27" s="23">
        <v>0</v>
      </c>
      <c r="F27" s="23">
        <v>0</v>
      </c>
      <c r="G27" s="23">
        <v>0</v>
      </c>
      <c r="H27" s="23">
        <v>2</v>
      </c>
      <c r="I27" s="23">
        <v>0</v>
      </c>
      <c r="J27" s="23">
        <v>2</v>
      </c>
      <c r="K27" s="23">
        <v>0</v>
      </c>
      <c r="L27" s="23">
        <v>0</v>
      </c>
      <c r="M27" s="14">
        <f t="shared" si="1"/>
        <v>1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91</v>
      </c>
      <c r="D28" s="12">
        <f t="shared" ref="D28:L28" si="2">SUM(D11:D27)</f>
        <v>47</v>
      </c>
      <c r="E28" s="12">
        <f t="shared" si="2"/>
        <v>27</v>
      </c>
      <c r="F28" s="12">
        <f t="shared" si="2"/>
        <v>7</v>
      </c>
      <c r="G28" s="12">
        <f t="shared" si="2"/>
        <v>10</v>
      </c>
      <c r="H28" s="12">
        <f t="shared" si="2"/>
        <v>78</v>
      </c>
      <c r="I28" s="12">
        <f t="shared" si="2"/>
        <v>44</v>
      </c>
      <c r="J28" s="12">
        <f t="shared" si="2"/>
        <v>23</v>
      </c>
      <c r="K28" s="12">
        <f t="shared" si="2"/>
        <v>7</v>
      </c>
      <c r="L28" s="12">
        <f t="shared" si="2"/>
        <v>4</v>
      </c>
      <c r="M28" s="15">
        <f t="shared" si="1"/>
        <v>-0.14285714285714285</v>
      </c>
      <c r="N28" s="15">
        <f t="shared" si="0"/>
        <v>-6.3829787234042548E-2</v>
      </c>
      <c r="O28" s="15">
        <f t="shared" si="0"/>
        <v>-0.14814814814814814</v>
      </c>
      <c r="P28" s="15">
        <f t="shared" si="0"/>
        <v>0</v>
      </c>
      <c r="Q28" s="15">
        <f t="shared" si="0"/>
        <v>-0.6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2" spans="2:17" ht="44.25" customHeight="1" thickBot="1" x14ac:dyDescent="0.25">
      <c r="C32" s="51" t="s">
        <v>119</v>
      </c>
      <c r="D32" s="51"/>
      <c r="E32" s="51"/>
      <c r="F32" s="51"/>
      <c r="G32" s="27"/>
      <c r="H32" s="50" t="s">
        <v>120</v>
      </c>
      <c r="I32" s="51"/>
      <c r="J32" s="51"/>
      <c r="K32" s="51"/>
      <c r="L32" s="27"/>
      <c r="M32" s="50" t="s">
        <v>122</v>
      </c>
      <c r="N32" s="51"/>
      <c r="O32" s="51"/>
      <c r="P32" s="51"/>
      <c r="Q32" s="27"/>
    </row>
    <row r="33" spans="2:17" ht="44.25" customHeight="1" thickBot="1" x14ac:dyDescent="0.25">
      <c r="C33" s="36" t="s">
        <v>86</v>
      </c>
      <c r="D33" s="36"/>
      <c r="E33" s="36"/>
      <c r="F33" s="36"/>
      <c r="G33" s="37"/>
      <c r="H33" s="36" t="s">
        <v>86</v>
      </c>
      <c r="I33" s="36"/>
      <c r="J33" s="36"/>
      <c r="K33" s="36"/>
      <c r="L33" s="37"/>
      <c r="M33" s="36" t="s">
        <v>86</v>
      </c>
      <c r="N33" s="36"/>
      <c r="O33" s="36"/>
      <c r="P33" s="36"/>
      <c r="Q33" s="37"/>
    </row>
    <row r="34" spans="2:17" ht="44.25" customHeight="1" thickBot="1" x14ac:dyDescent="0.25">
      <c r="C34" s="10" t="s">
        <v>33</v>
      </c>
      <c r="D34" s="10" t="s">
        <v>87</v>
      </c>
      <c r="E34" s="10" t="s">
        <v>89</v>
      </c>
      <c r="F34" s="10" t="s">
        <v>88</v>
      </c>
      <c r="G34" s="10" t="s">
        <v>90</v>
      </c>
      <c r="H34" s="10" t="s">
        <v>33</v>
      </c>
      <c r="I34" s="10" t="s">
        <v>87</v>
      </c>
      <c r="J34" s="10" t="s">
        <v>89</v>
      </c>
      <c r="K34" s="10" t="s">
        <v>88</v>
      </c>
      <c r="L34" s="10" t="s">
        <v>90</v>
      </c>
      <c r="M34" s="10" t="s">
        <v>33</v>
      </c>
      <c r="N34" s="10" t="s">
        <v>87</v>
      </c>
      <c r="O34" s="10" t="s">
        <v>89</v>
      </c>
      <c r="P34" s="10" t="s">
        <v>88</v>
      </c>
      <c r="Q34" s="10" t="s">
        <v>90</v>
      </c>
    </row>
    <row r="35" spans="2:17" ht="20.100000000000001" customHeight="1" thickBot="1" x14ac:dyDescent="0.25">
      <c r="B35" s="5" t="s">
        <v>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4" t="str">
        <f>IF(C35=0,"-",IF(H35=0,"-",(H35-C35)/C35))</f>
        <v>-</v>
      </c>
      <c r="N35" s="14" t="str">
        <f t="shared" ref="N35:N52" si="3">IF(D35=0,"-",IF(I35=0,"-",(I35-D35)/D35))</f>
        <v>-</v>
      </c>
      <c r="O35" s="14" t="str">
        <f t="shared" ref="O35:O52" si="4">IF(E35=0,"-",IF(J35=0,"-",(J35-E35)/E35))</f>
        <v>-</v>
      </c>
      <c r="P35" s="14" t="str">
        <f t="shared" ref="P35:P52" si="5">IF(F35=0,"-",IF(K35=0,"-",(K35-F35)/F35))</f>
        <v>-</v>
      </c>
      <c r="Q35" s="14" t="str">
        <f t="shared" ref="Q35:Q52" si="6">IF(G35=0,"-",IF(L35=0,"-",(L35-G35)/G35))</f>
        <v>-</v>
      </c>
    </row>
    <row r="36" spans="2:17" ht="20.100000000000001" customHeight="1" thickBot="1" x14ac:dyDescent="0.25">
      <c r="B36" s="6" t="s">
        <v>3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4" t="str">
        <f t="shared" ref="M36:M52" si="7">IF(C36=0,"-",IF(H36=0,"-",(H36-C36)/C36))</f>
        <v>-</v>
      </c>
      <c r="N36" s="14" t="str">
        <f t="shared" si="3"/>
        <v>-</v>
      </c>
      <c r="O36" s="14" t="str">
        <f t="shared" si="4"/>
        <v>-</v>
      </c>
      <c r="P36" s="14" t="str">
        <f t="shared" si="5"/>
        <v>-</v>
      </c>
      <c r="Q36" s="14" t="str">
        <f t="shared" si="6"/>
        <v>-</v>
      </c>
    </row>
    <row r="37" spans="2:17" ht="20.100000000000001" customHeight="1" thickBot="1" x14ac:dyDescent="0.25">
      <c r="B37" s="6" t="s">
        <v>4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14" t="str">
        <f t="shared" si="7"/>
        <v>-</v>
      </c>
      <c r="N37" s="14" t="str">
        <f t="shared" si="3"/>
        <v>-</v>
      </c>
      <c r="O37" s="14" t="str">
        <f t="shared" si="4"/>
        <v>-</v>
      </c>
      <c r="P37" s="14" t="str">
        <f t="shared" si="5"/>
        <v>-</v>
      </c>
      <c r="Q37" s="14" t="str">
        <f t="shared" si="6"/>
        <v>-</v>
      </c>
    </row>
    <row r="38" spans="2:17" ht="20.100000000000001" customHeight="1" thickBot="1" x14ac:dyDescent="0.25">
      <c r="B38" s="6" t="s">
        <v>5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14" t="str">
        <f t="shared" si="7"/>
        <v>-</v>
      </c>
      <c r="N38" s="14" t="str">
        <f t="shared" si="3"/>
        <v>-</v>
      </c>
      <c r="O38" s="14" t="str">
        <f t="shared" si="4"/>
        <v>-</v>
      </c>
      <c r="P38" s="14" t="str">
        <f t="shared" si="5"/>
        <v>-</v>
      </c>
      <c r="Q38" s="14" t="str">
        <f t="shared" si="6"/>
        <v>-</v>
      </c>
    </row>
    <row r="39" spans="2:17" ht="20.100000000000001" customHeight="1" thickBot="1" x14ac:dyDescent="0.25">
      <c r="B39" s="6" t="s">
        <v>6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14" t="str">
        <f t="shared" si="7"/>
        <v>-</v>
      </c>
      <c r="N39" s="14" t="str">
        <f t="shared" si="3"/>
        <v>-</v>
      </c>
      <c r="O39" s="14" t="str">
        <f t="shared" si="4"/>
        <v>-</v>
      </c>
      <c r="P39" s="14" t="str">
        <f t="shared" si="5"/>
        <v>-</v>
      </c>
      <c r="Q39" s="14" t="str">
        <f t="shared" si="6"/>
        <v>-</v>
      </c>
    </row>
    <row r="40" spans="2:17" ht="20.100000000000001" customHeight="1" thickBot="1" x14ac:dyDescent="0.25">
      <c r="B40" s="6" t="s">
        <v>7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14" t="str">
        <f t="shared" si="7"/>
        <v>-</v>
      </c>
      <c r="N40" s="14" t="str">
        <f t="shared" si="3"/>
        <v>-</v>
      </c>
      <c r="O40" s="14" t="str">
        <f t="shared" si="4"/>
        <v>-</v>
      </c>
      <c r="P40" s="14" t="str">
        <f t="shared" si="5"/>
        <v>-</v>
      </c>
      <c r="Q40" s="14" t="str">
        <f t="shared" si="6"/>
        <v>-</v>
      </c>
    </row>
    <row r="41" spans="2:17" ht="20.100000000000001" customHeight="1" thickBot="1" x14ac:dyDescent="0.25">
      <c r="B41" s="6" t="s">
        <v>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14" t="str">
        <f t="shared" si="7"/>
        <v>-</v>
      </c>
      <c r="N41" s="14" t="str">
        <f t="shared" si="3"/>
        <v>-</v>
      </c>
      <c r="O41" s="14" t="str">
        <f t="shared" si="4"/>
        <v>-</v>
      </c>
      <c r="P41" s="14" t="str">
        <f t="shared" si="5"/>
        <v>-</v>
      </c>
      <c r="Q41" s="14" t="str">
        <f t="shared" si="6"/>
        <v>-</v>
      </c>
    </row>
    <row r="42" spans="2:17" ht="20.100000000000001" customHeight="1" thickBot="1" x14ac:dyDescent="0.25">
      <c r="B42" s="6" t="s">
        <v>9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14" t="str">
        <f t="shared" si="7"/>
        <v>-</v>
      </c>
      <c r="N42" s="14" t="str">
        <f t="shared" si="3"/>
        <v>-</v>
      </c>
      <c r="O42" s="14" t="str">
        <f t="shared" si="4"/>
        <v>-</v>
      </c>
      <c r="P42" s="14" t="str">
        <f t="shared" si="5"/>
        <v>-</v>
      </c>
      <c r="Q42" s="14" t="str">
        <f t="shared" si="6"/>
        <v>-</v>
      </c>
    </row>
    <row r="43" spans="2:17" ht="20.100000000000001" customHeight="1" thickBot="1" x14ac:dyDescent="0.25">
      <c r="B43" s="6" t="s">
        <v>10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14" t="str">
        <f t="shared" si="7"/>
        <v>-</v>
      </c>
      <c r="N43" s="14" t="str">
        <f t="shared" si="3"/>
        <v>-</v>
      </c>
      <c r="O43" s="14" t="str">
        <f t="shared" si="4"/>
        <v>-</v>
      </c>
      <c r="P43" s="14" t="str">
        <f t="shared" si="5"/>
        <v>-</v>
      </c>
      <c r="Q43" s="14" t="str">
        <f t="shared" si="6"/>
        <v>-</v>
      </c>
    </row>
    <row r="44" spans="2:17" ht="20.100000000000001" customHeight="1" thickBot="1" x14ac:dyDescent="0.25">
      <c r="B44" s="6" t="s">
        <v>11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14" t="str">
        <f t="shared" si="7"/>
        <v>-</v>
      </c>
      <c r="N44" s="14" t="str">
        <f t="shared" si="3"/>
        <v>-</v>
      </c>
      <c r="O44" s="14" t="str">
        <f t="shared" si="4"/>
        <v>-</v>
      </c>
      <c r="P44" s="14" t="str">
        <f t="shared" si="5"/>
        <v>-</v>
      </c>
      <c r="Q44" s="14" t="str">
        <f t="shared" si="6"/>
        <v>-</v>
      </c>
    </row>
    <row r="45" spans="2:17" ht="20.100000000000001" customHeight="1" thickBot="1" x14ac:dyDescent="0.25">
      <c r="B45" s="6" t="s">
        <v>12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14" t="str">
        <f t="shared" si="7"/>
        <v>-</v>
      </c>
      <c r="N45" s="14" t="str">
        <f t="shared" si="3"/>
        <v>-</v>
      </c>
      <c r="O45" s="14" t="str">
        <f t="shared" si="4"/>
        <v>-</v>
      </c>
      <c r="P45" s="14" t="str">
        <f t="shared" si="5"/>
        <v>-</v>
      </c>
      <c r="Q45" s="14" t="str">
        <f t="shared" si="6"/>
        <v>-</v>
      </c>
    </row>
    <row r="46" spans="2:17" ht="20.100000000000001" customHeight="1" thickBot="1" x14ac:dyDescent="0.25">
      <c r="B46" s="6" t="s">
        <v>13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1</v>
      </c>
      <c r="I46" s="23">
        <v>1</v>
      </c>
      <c r="J46" s="23">
        <v>0</v>
      </c>
      <c r="K46" s="23">
        <v>0</v>
      </c>
      <c r="L46" s="23">
        <v>0</v>
      </c>
      <c r="M46" s="14" t="str">
        <f t="shared" si="7"/>
        <v>-</v>
      </c>
      <c r="N46" s="14" t="str">
        <f t="shared" si="3"/>
        <v>-</v>
      </c>
      <c r="O46" s="14" t="str">
        <f t="shared" si="4"/>
        <v>-</v>
      </c>
      <c r="P46" s="14" t="str">
        <f t="shared" si="5"/>
        <v>-</v>
      </c>
      <c r="Q46" s="14" t="str">
        <f t="shared" si="6"/>
        <v>-</v>
      </c>
    </row>
    <row r="47" spans="2:17" ht="20.100000000000001" customHeight="1" thickBot="1" x14ac:dyDescent="0.25">
      <c r="B47" s="6" t="s">
        <v>14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14" t="str">
        <f t="shared" si="7"/>
        <v>-</v>
      </c>
      <c r="N47" s="14" t="str">
        <f t="shared" si="3"/>
        <v>-</v>
      </c>
      <c r="O47" s="14" t="str">
        <f t="shared" si="4"/>
        <v>-</v>
      </c>
      <c r="P47" s="14" t="str">
        <f t="shared" si="5"/>
        <v>-</v>
      </c>
      <c r="Q47" s="14" t="str">
        <f t="shared" si="6"/>
        <v>-</v>
      </c>
    </row>
    <row r="48" spans="2:17" ht="20.100000000000001" customHeight="1" thickBot="1" x14ac:dyDescent="0.25">
      <c r="B48" s="6" t="s">
        <v>15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14" t="str">
        <f t="shared" si="7"/>
        <v>-</v>
      </c>
      <c r="N48" s="14" t="str">
        <f t="shared" si="3"/>
        <v>-</v>
      </c>
      <c r="O48" s="14" t="str">
        <f t="shared" si="4"/>
        <v>-</v>
      </c>
      <c r="P48" s="14" t="str">
        <f t="shared" si="5"/>
        <v>-</v>
      </c>
      <c r="Q48" s="14" t="str">
        <f t="shared" si="6"/>
        <v>-</v>
      </c>
    </row>
    <row r="49" spans="2:17" ht="20.100000000000001" customHeight="1" thickBot="1" x14ac:dyDescent="0.25">
      <c r="B49" s="6" t="s">
        <v>16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14" t="str">
        <f t="shared" si="7"/>
        <v>-</v>
      </c>
      <c r="N49" s="14" t="str">
        <f t="shared" si="3"/>
        <v>-</v>
      </c>
      <c r="O49" s="14" t="str">
        <f t="shared" si="4"/>
        <v>-</v>
      </c>
      <c r="P49" s="14" t="str">
        <f t="shared" si="5"/>
        <v>-</v>
      </c>
      <c r="Q49" s="14" t="str">
        <f t="shared" si="6"/>
        <v>-</v>
      </c>
    </row>
    <row r="50" spans="2:17" ht="20.100000000000001" customHeight="1" thickBot="1" x14ac:dyDescent="0.25">
      <c r="B50" s="7" t="s">
        <v>17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14" t="str">
        <f t="shared" si="7"/>
        <v>-</v>
      </c>
      <c r="N50" s="14" t="str">
        <f t="shared" si="3"/>
        <v>-</v>
      </c>
      <c r="O50" s="14" t="str">
        <f t="shared" si="4"/>
        <v>-</v>
      </c>
      <c r="P50" s="14" t="str">
        <f t="shared" si="5"/>
        <v>-</v>
      </c>
      <c r="Q50" s="14" t="str">
        <f t="shared" si="6"/>
        <v>-</v>
      </c>
    </row>
    <row r="51" spans="2:17" ht="20.100000000000001" customHeight="1" thickBot="1" x14ac:dyDescent="0.25">
      <c r="B51" s="8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14" t="str">
        <f t="shared" si="7"/>
        <v>-</v>
      </c>
      <c r="N51" s="14" t="str">
        <f t="shared" si="3"/>
        <v>-</v>
      </c>
      <c r="O51" s="14" t="str">
        <f t="shared" si="4"/>
        <v>-</v>
      </c>
      <c r="P51" s="14" t="str">
        <f t="shared" si="5"/>
        <v>-</v>
      </c>
      <c r="Q51" s="14" t="str">
        <f t="shared" si="6"/>
        <v>-</v>
      </c>
    </row>
    <row r="52" spans="2:17" ht="20.100000000000001" customHeight="1" thickBot="1" x14ac:dyDescent="0.25">
      <c r="B52" s="9" t="s">
        <v>19</v>
      </c>
      <c r="C52" s="12">
        <f>SUM(C35:C51)</f>
        <v>0</v>
      </c>
      <c r="D52" s="12">
        <f t="shared" ref="D52:L52" si="8">SUM(D35:D51)</f>
        <v>0</v>
      </c>
      <c r="E52" s="12">
        <f t="shared" si="8"/>
        <v>0</v>
      </c>
      <c r="F52" s="12">
        <f t="shared" si="8"/>
        <v>0</v>
      </c>
      <c r="G52" s="12">
        <f t="shared" si="8"/>
        <v>0</v>
      </c>
      <c r="H52" s="12">
        <f t="shared" si="8"/>
        <v>1</v>
      </c>
      <c r="I52" s="12">
        <f t="shared" si="8"/>
        <v>1</v>
      </c>
      <c r="J52" s="12">
        <f t="shared" si="8"/>
        <v>0</v>
      </c>
      <c r="K52" s="12">
        <f t="shared" si="8"/>
        <v>0</v>
      </c>
      <c r="L52" s="12">
        <f t="shared" si="8"/>
        <v>0</v>
      </c>
      <c r="M52" s="15" t="str">
        <f t="shared" si="7"/>
        <v>-</v>
      </c>
      <c r="N52" s="15" t="str">
        <f t="shared" si="3"/>
        <v>-</v>
      </c>
      <c r="O52" s="15" t="str">
        <f t="shared" si="4"/>
        <v>-</v>
      </c>
      <c r="P52" s="15" t="str">
        <f t="shared" si="5"/>
        <v>-</v>
      </c>
      <c r="Q52" s="15" t="str">
        <f t="shared" si="6"/>
        <v>-</v>
      </c>
    </row>
    <row r="53" spans="2:17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</row>
  </sheetData>
  <mergeCells count="12">
    <mergeCell ref="C32:G32"/>
    <mergeCell ref="H32:L32"/>
    <mergeCell ref="M32:Q32"/>
    <mergeCell ref="C33:G33"/>
    <mergeCell ref="H33:L33"/>
    <mergeCell ref="M33:Q33"/>
    <mergeCell ref="C9:G9"/>
    <mergeCell ref="H9:L9"/>
    <mergeCell ref="M9:Q9"/>
    <mergeCell ref="C8:G8"/>
    <mergeCell ref="H8:L8"/>
    <mergeCell ref="M8:Q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1.5" bestFit="1" customWidth="1"/>
    <col min="4" max="4" width="23" bestFit="1" customWidth="1"/>
    <col min="5" max="5" width="18.875" bestFit="1" customWidth="1"/>
    <col min="6" max="7" width="14.25" bestFit="1" customWidth="1"/>
    <col min="8" max="8" width="17.75" bestFit="1" customWidth="1"/>
    <col min="9" max="9" width="23.5" bestFit="1" customWidth="1"/>
    <col min="10" max="10" width="21.125" bestFit="1" customWidth="1"/>
    <col min="11" max="11" width="11.5" bestFit="1" customWidth="1"/>
    <col min="12" max="12" width="23" bestFit="1" customWidth="1"/>
    <col min="13" max="13" width="18.875" bestFit="1" customWidth="1"/>
    <col min="14" max="15" width="14.25" bestFit="1" customWidth="1"/>
    <col min="16" max="16" width="17.75" bestFit="1" customWidth="1"/>
    <col min="17" max="17" width="23.5" bestFit="1" customWidth="1"/>
    <col min="18" max="18" width="21.125" bestFit="1" customWidth="1"/>
    <col min="19" max="19" width="11.875" customWidth="1"/>
  </cols>
  <sheetData>
    <row r="7" spans="2:18" ht="26.25" customHeight="1" x14ac:dyDescent="0.2"/>
    <row r="8" spans="2:18" ht="44.1" customHeight="1" thickBot="1" x14ac:dyDescent="0.25">
      <c r="C8" s="27" t="s">
        <v>119</v>
      </c>
      <c r="D8" s="28"/>
      <c r="E8" s="28"/>
      <c r="F8" s="28"/>
      <c r="G8" s="28"/>
      <c r="H8" s="28"/>
      <c r="I8" s="28"/>
      <c r="J8" s="28"/>
      <c r="K8" s="27" t="s">
        <v>120</v>
      </c>
      <c r="L8" s="28"/>
      <c r="M8" s="28"/>
      <c r="N8" s="28"/>
      <c r="O8" s="28"/>
      <c r="P8" s="28"/>
      <c r="Q8" s="28"/>
      <c r="R8" s="28"/>
    </row>
    <row r="9" spans="2:18" ht="44.1" customHeight="1" thickBot="1" x14ac:dyDescent="0.25">
      <c r="C9" s="29" t="s">
        <v>20</v>
      </c>
      <c r="D9" s="31" t="s">
        <v>28</v>
      </c>
      <c r="E9" s="33" t="s">
        <v>21</v>
      </c>
      <c r="F9" s="40" t="s">
        <v>22</v>
      </c>
      <c r="G9" s="41"/>
      <c r="H9" s="42"/>
      <c r="I9" s="33" t="s">
        <v>23</v>
      </c>
      <c r="J9" s="33" t="s">
        <v>24</v>
      </c>
      <c r="K9" s="33" t="s">
        <v>20</v>
      </c>
      <c r="L9" s="31" t="s">
        <v>28</v>
      </c>
      <c r="M9" s="33" t="s">
        <v>21</v>
      </c>
      <c r="N9" s="40" t="s">
        <v>22</v>
      </c>
      <c r="O9" s="41"/>
      <c r="P9" s="42"/>
      <c r="Q9" s="33" t="s">
        <v>23</v>
      </c>
      <c r="R9" s="33" t="s">
        <v>24</v>
      </c>
    </row>
    <row r="10" spans="2:18" ht="44.1" customHeight="1" thickBot="1" x14ac:dyDescent="0.25">
      <c r="C10" s="43"/>
      <c r="D10" s="44"/>
      <c r="E10" s="39"/>
      <c r="F10" s="10" t="s">
        <v>25</v>
      </c>
      <c r="G10" s="10" t="s">
        <v>26</v>
      </c>
      <c r="H10" s="10" t="s">
        <v>27</v>
      </c>
      <c r="I10" s="39"/>
      <c r="J10" s="39"/>
      <c r="K10" s="39"/>
      <c r="L10" s="44"/>
      <c r="M10" s="39"/>
      <c r="N10" s="10" t="s">
        <v>25</v>
      </c>
      <c r="O10" s="10" t="s">
        <v>26</v>
      </c>
      <c r="P10" s="10" t="s">
        <v>27</v>
      </c>
      <c r="Q10" s="39"/>
      <c r="R10" s="39"/>
    </row>
    <row r="11" spans="2:18" ht="20.100000000000001" customHeight="1" thickBot="1" x14ac:dyDescent="0.25">
      <c r="B11" s="5" t="s">
        <v>2</v>
      </c>
      <c r="C11" s="11">
        <v>10451</v>
      </c>
      <c r="D11" s="11">
        <v>62</v>
      </c>
      <c r="E11" s="11">
        <v>5</v>
      </c>
      <c r="F11" s="11">
        <v>7698</v>
      </c>
      <c r="G11" s="11">
        <v>118</v>
      </c>
      <c r="H11" s="11">
        <v>1622</v>
      </c>
      <c r="I11" s="11">
        <v>671</v>
      </c>
      <c r="J11" s="11">
        <v>275</v>
      </c>
      <c r="K11" s="11">
        <v>10269</v>
      </c>
      <c r="L11" s="11">
        <v>76</v>
      </c>
      <c r="M11" s="11">
        <v>8</v>
      </c>
      <c r="N11" s="11">
        <v>7415</v>
      </c>
      <c r="O11" s="11">
        <v>149</v>
      </c>
      <c r="P11" s="11">
        <v>1472</v>
      </c>
      <c r="Q11" s="11">
        <v>896</v>
      </c>
      <c r="R11" s="11">
        <v>253</v>
      </c>
    </row>
    <row r="12" spans="2:18" ht="20.100000000000001" customHeight="1" thickBot="1" x14ac:dyDescent="0.25">
      <c r="B12" s="6" t="s">
        <v>3</v>
      </c>
      <c r="C12" s="11">
        <v>1368</v>
      </c>
      <c r="D12" s="11">
        <v>5</v>
      </c>
      <c r="E12" s="11">
        <v>5</v>
      </c>
      <c r="F12" s="11">
        <v>800</v>
      </c>
      <c r="G12" s="11">
        <v>40</v>
      </c>
      <c r="H12" s="11">
        <v>367</v>
      </c>
      <c r="I12" s="11">
        <v>133</v>
      </c>
      <c r="J12" s="11">
        <v>18</v>
      </c>
      <c r="K12" s="11">
        <v>1398</v>
      </c>
      <c r="L12" s="11">
        <v>7</v>
      </c>
      <c r="M12" s="11">
        <v>0</v>
      </c>
      <c r="N12" s="11">
        <v>900</v>
      </c>
      <c r="O12" s="11">
        <v>35</v>
      </c>
      <c r="P12" s="11">
        <v>361</v>
      </c>
      <c r="Q12" s="11">
        <v>84</v>
      </c>
      <c r="R12" s="11">
        <v>11</v>
      </c>
    </row>
    <row r="13" spans="2:18" ht="20.100000000000001" customHeight="1" thickBot="1" x14ac:dyDescent="0.25">
      <c r="B13" s="6" t="s">
        <v>4</v>
      </c>
      <c r="C13" s="11">
        <v>954</v>
      </c>
      <c r="D13" s="11">
        <v>2</v>
      </c>
      <c r="E13" s="11">
        <v>1</v>
      </c>
      <c r="F13" s="11">
        <v>610</v>
      </c>
      <c r="G13" s="11">
        <v>12</v>
      </c>
      <c r="H13" s="11">
        <v>162</v>
      </c>
      <c r="I13" s="11">
        <v>125</v>
      </c>
      <c r="J13" s="11">
        <v>42</v>
      </c>
      <c r="K13" s="11">
        <v>946</v>
      </c>
      <c r="L13" s="11">
        <v>15</v>
      </c>
      <c r="M13" s="11">
        <v>1</v>
      </c>
      <c r="N13" s="11">
        <v>509</v>
      </c>
      <c r="O13" s="11">
        <v>16</v>
      </c>
      <c r="P13" s="11">
        <v>199</v>
      </c>
      <c r="Q13" s="11">
        <v>152</v>
      </c>
      <c r="R13" s="11">
        <v>54</v>
      </c>
    </row>
    <row r="14" spans="2:18" ht="20.100000000000001" customHeight="1" thickBot="1" x14ac:dyDescent="0.25">
      <c r="B14" s="6" t="s">
        <v>5</v>
      </c>
      <c r="C14" s="11">
        <v>2289</v>
      </c>
      <c r="D14" s="11">
        <v>77</v>
      </c>
      <c r="E14" s="11">
        <v>18</v>
      </c>
      <c r="F14" s="11">
        <v>1254</v>
      </c>
      <c r="G14" s="11">
        <v>80</v>
      </c>
      <c r="H14" s="11">
        <v>456</v>
      </c>
      <c r="I14" s="11">
        <v>376</v>
      </c>
      <c r="J14" s="11">
        <v>28</v>
      </c>
      <c r="K14" s="11">
        <v>2365</v>
      </c>
      <c r="L14" s="11">
        <v>98</v>
      </c>
      <c r="M14" s="11">
        <v>24</v>
      </c>
      <c r="N14" s="11">
        <v>1309</v>
      </c>
      <c r="O14" s="11">
        <v>73</v>
      </c>
      <c r="P14" s="11">
        <v>511</v>
      </c>
      <c r="Q14" s="11">
        <v>258</v>
      </c>
      <c r="R14" s="11">
        <v>92</v>
      </c>
    </row>
    <row r="15" spans="2:18" ht="20.100000000000001" customHeight="1" thickBot="1" x14ac:dyDescent="0.25">
      <c r="B15" s="6" t="s">
        <v>6</v>
      </c>
      <c r="C15" s="11">
        <v>2998</v>
      </c>
      <c r="D15" s="11">
        <v>16</v>
      </c>
      <c r="E15" s="11">
        <v>10</v>
      </c>
      <c r="F15" s="11">
        <v>1932</v>
      </c>
      <c r="G15" s="11">
        <v>75</v>
      </c>
      <c r="H15" s="11">
        <v>497</v>
      </c>
      <c r="I15" s="11">
        <v>414</v>
      </c>
      <c r="J15" s="11">
        <v>54</v>
      </c>
      <c r="K15" s="11">
        <v>3003</v>
      </c>
      <c r="L15" s="11">
        <v>28</v>
      </c>
      <c r="M15" s="11">
        <v>2</v>
      </c>
      <c r="N15" s="11">
        <v>1956</v>
      </c>
      <c r="O15" s="11">
        <v>33</v>
      </c>
      <c r="P15" s="11">
        <v>519</v>
      </c>
      <c r="Q15" s="11">
        <v>422</v>
      </c>
      <c r="R15" s="11">
        <v>43</v>
      </c>
    </row>
    <row r="16" spans="2:18" ht="20.100000000000001" customHeight="1" thickBot="1" x14ac:dyDescent="0.25">
      <c r="B16" s="6" t="s">
        <v>7</v>
      </c>
      <c r="C16" s="11">
        <v>649</v>
      </c>
      <c r="D16" s="11">
        <v>0</v>
      </c>
      <c r="E16" s="11">
        <v>0</v>
      </c>
      <c r="F16" s="11">
        <v>384</v>
      </c>
      <c r="G16" s="11">
        <v>10</v>
      </c>
      <c r="H16" s="11">
        <v>88</v>
      </c>
      <c r="I16" s="11">
        <v>22</v>
      </c>
      <c r="J16" s="11">
        <v>145</v>
      </c>
      <c r="K16" s="11">
        <v>720</v>
      </c>
      <c r="L16" s="11">
        <v>0</v>
      </c>
      <c r="M16" s="11">
        <v>0</v>
      </c>
      <c r="N16" s="11">
        <v>446</v>
      </c>
      <c r="O16" s="11">
        <v>10</v>
      </c>
      <c r="P16" s="11">
        <v>174</v>
      </c>
      <c r="Q16" s="11">
        <v>74</v>
      </c>
      <c r="R16" s="11">
        <v>16</v>
      </c>
    </row>
    <row r="17" spans="2:18" ht="20.100000000000001" customHeight="1" thickBot="1" x14ac:dyDescent="0.25">
      <c r="B17" s="6" t="s">
        <v>8</v>
      </c>
      <c r="C17" s="11">
        <v>1546</v>
      </c>
      <c r="D17" s="11">
        <v>3</v>
      </c>
      <c r="E17" s="11">
        <v>0</v>
      </c>
      <c r="F17" s="11">
        <v>1138</v>
      </c>
      <c r="G17" s="11">
        <v>26</v>
      </c>
      <c r="H17" s="11">
        <v>266</v>
      </c>
      <c r="I17" s="11">
        <v>26</v>
      </c>
      <c r="J17" s="11">
        <v>87</v>
      </c>
      <c r="K17" s="11">
        <v>1864</v>
      </c>
      <c r="L17" s="11">
        <v>19</v>
      </c>
      <c r="M17" s="11">
        <v>1</v>
      </c>
      <c r="N17" s="11">
        <v>1384</v>
      </c>
      <c r="O17" s="11">
        <v>46</v>
      </c>
      <c r="P17" s="11">
        <v>348</v>
      </c>
      <c r="Q17" s="11">
        <v>42</v>
      </c>
      <c r="R17" s="11">
        <v>24</v>
      </c>
    </row>
    <row r="18" spans="2:18" ht="20.100000000000001" customHeight="1" thickBot="1" x14ac:dyDescent="0.25">
      <c r="B18" s="6" t="s">
        <v>9</v>
      </c>
      <c r="C18" s="11">
        <v>1888</v>
      </c>
      <c r="D18" s="11">
        <v>18</v>
      </c>
      <c r="E18" s="11">
        <v>2</v>
      </c>
      <c r="F18" s="11">
        <v>1362</v>
      </c>
      <c r="G18" s="11">
        <v>60</v>
      </c>
      <c r="H18" s="11">
        <v>304</v>
      </c>
      <c r="I18" s="11">
        <v>99</v>
      </c>
      <c r="J18" s="11">
        <v>43</v>
      </c>
      <c r="K18" s="11">
        <v>1889</v>
      </c>
      <c r="L18" s="11">
        <v>15</v>
      </c>
      <c r="M18" s="11">
        <v>1</v>
      </c>
      <c r="N18" s="11">
        <v>1494</v>
      </c>
      <c r="O18" s="11">
        <v>29</v>
      </c>
      <c r="P18" s="11">
        <v>214</v>
      </c>
      <c r="Q18" s="11">
        <v>90</v>
      </c>
      <c r="R18" s="11">
        <v>46</v>
      </c>
    </row>
    <row r="19" spans="2:18" ht="20.100000000000001" customHeight="1" thickBot="1" x14ac:dyDescent="0.25">
      <c r="B19" s="6" t="s">
        <v>10</v>
      </c>
      <c r="C19" s="11">
        <v>6899</v>
      </c>
      <c r="D19" s="11">
        <v>30</v>
      </c>
      <c r="E19" s="11">
        <v>10</v>
      </c>
      <c r="F19" s="11">
        <v>5318</v>
      </c>
      <c r="G19" s="11">
        <v>62</v>
      </c>
      <c r="H19" s="11">
        <v>861</v>
      </c>
      <c r="I19" s="11">
        <v>516</v>
      </c>
      <c r="J19" s="11">
        <v>102</v>
      </c>
      <c r="K19" s="11">
        <v>6849</v>
      </c>
      <c r="L19" s="11">
        <v>23</v>
      </c>
      <c r="M19" s="11">
        <v>9</v>
      </c>
      <c r="N19" s="11">
        <v>5244</v>
      </c>
      <c r="O19" s="11">
        <v>170</v>
      </c>
      <c r="P19" s="11">
        <v>895</v>
      </c>
      <c r="Q19" s="11">
        <v>444</v>
      </c>
      <c r="R19" s="11">
        <v>64</v>
      </c>
    </row>
    <row r="20" spans="2:18" ht="20.100000000000001" customHeight="1" thickBot="1" x14ac:dyDescent="0.25">
      <c r="B20" s="6" t="s">
        <v>11</v>
      </c>
      <c r="C20" s="11">
        <v>7608</v>
      </c>
      <c r="D20" s="11">
        <v>38</v>
      </c>
      <c r="E20" s="11">
        <v>7</v>
      </c>
      <c r="F20" s="11">
        <v>4969</v>
      </c>
      <c r="G20" s="11">
        <v>225</v>
      </c>
      <c r="H20" s="11">
        <v>1205</v>
      </c>
      <c r="I20" s="11">
        <v>893</v>
      </c>
      <c r="J20" s="11">
        <v>271</v>
      </c>
      <c r="K20" s="11">
        <v>7302</v>
      </c>
      <c r="L20" s="11">
        <v>119</v>
      </c>
      <c r="M20" s="11">
        <v>51</v>
      </c>
      <c r="N20" s="11">
        <v>4735</v>
      </c>
      <c r="O20" s="11">
        <v>157</v>
      </c>
      <c r="P20" s="11">
        <v>1246</v>
      </c>
      <c r="Q20" s="11">
        <v>575</v>
      </c>
      <c r="R20" s="11">
        <v>419</v>
      </c>
    </row>
    <row r="21" spans="2:18" ht="20.100000000000001" customHeight="1" thickBot="1" x14ac:dyDescent="0.25">
      <c r="B21" s="6" t="s">
        <v>12</v>
      </c>
      <c r="C21" s="11">
        <v>851</v>
      </c>
      <c r="D21" s="11">
        <v>9</v>
      </c>
      <c r="E21" s="11">
        <v>2</v>
      </c>
      <c r="F21" s="11">
        <v>554</v>
      </c>
      <c r="G21" s="11">
        <v>39</v>
      </c>
      <c r="H21" s="11">
        <v>184</v>
      </c>
      <c r="I21" s="11">
        <v>57</v>
      </c>
      <c r="J21" s="11">
        <v>6</v>
      </c>
      <c r="K21" s="11">
        <v>922</v>
      </c>
      <c r="L21" s="11">
        <v>12</v>
      </c>
      <c r="M21" s="11">
        <v>11</v>
      </c>
      <c r="N21" s="11">
        <v>653</v>
      </c>
      <c r="O21" s="11">
        <v>16</v>
      </c>
      <c r="P21" s="11">
        <v>178</v>
      </c>
      <c r="Q21" s="11">
        <v>47</v>
      </c>
      <c r="R21" s="11">
        <v>5</v>
      </c>
    </row>
    <row r="22" spans="2:18" ht="20.100000000000001" customHeight="1" thickBot="1" x14ac:dyDescent="0.25">
      <c r="B22" s="6" t="s">
        <v>13</v>
      </c>
      <c r="C22" s="11">
        <v>2043</v>
      </c>
      <c r="D22" s="11">
        <v>23</v>
      </c>
      <c r="E22" s="11">
        <v>2</v>
      </c>
      <c r="F22" s="11">
        <v>1491</v>
      </c>
      <c r="G22" s="11">
        <v>39</v>
      </c>
      <c r="H22" s="11">
        <v>345</v>
      </c>
      <c r="I22" s="11">
        <v>115</v>
      </c>
      <c r="J22" s="11">
        <v>28</v>
      </c>
      <c r="K22" s="11">
        <v>2006</v>
      </c>
      <c r="L22" s="11">
        <v>12</v>
      </c>
      <c r="M22" s="11">
        <v>0</v>
      </c>
      <c r="N22" s="11">
        <v>1616</v>
      </c>
      <c r="O22" s="11">
        <v>38</v>
      </c>
      <c r="P22" s="11">
        <v>263</v>
      </c>
      <c r="Q22" s="11">
        <v>61</v>
      </c>
      <c r="R22" s="11">
        <v>16</v>
      </c>
    </row>
    <row r="23" spans="2:18" ht="20.100000000000001" customHeight="1" thickBot="1" x14ac:dyDescent="0.25">
      <c r="B23" s="6" t="s">
        <v>14</v>
      </c>
      <c r="C23" s="11">
        <v>8529</v>
      </c>
      <c r="D23" s="11">
        <v>26</v>
      </c>
      <c r="E23" s="11">
        <v>18</v>
      </c>
      <c r="F23" s="11">
        <v>6773</v>
      </c>
      <c r="G23" s="11">
        <v>100</v>
      </c>
      <c r="H23" s="11">
        <v>927</v>
      </c>
      <c r="I23" s="11">
        <v>404</v>
      </c>
      <c r="J23" s="11">
        <v>281</v>
      </c>
      <c r="K23" s="11">
        <v>8892</v>
      </c>
      <c r="L23" s="11">
        <v>67</v>
      </c>
      <c r="M23" s="11">
        <v>23</v>
      </c>
      <c r="N23" s="11">
        <v>6792</v>
      </c>
      <c r="O23" s="11">
        <v>64</v>
      </c>
      <c r="P23" s="11">
        <v>1338</v>
      </c>
      <c r="Q23" s="11">
        <v>402</v>
      </c>
      <c r="R23" s="11">
        <v>206</v>
      </c>
    </row>
    <row r="24" spans="2:18" ht="20.100000000000001" customHeight="1" thickBot="1" x14ac:dyDescent="0.25">
      <c r="B24" s="6" t="s">
        <v>15</v>
      </c>
      <c r="C24" s="11">
        <v>2076</v>
      </c>
      <c r="D24" s="11">
        <v>40</v>
      </c>
      <c r="E24" s="11">
        <v>0</v>
      </c>
      <c r="F24" s="11">
        <v>1398</v>
      </c>
      <c r="G24" s="11">
        <v>62</v>
      </c>
      <c r="H24" s="11">
        <v>433</v>
      </c>
      <c r="I24" s="11">
        <v>104</v>
      </c>
      <c r="J24" s="11">
        <v>39</v>
      </c>
      <c r="K24" s="11">
        <v>2013</v>
      </c>
      <c r="L24" s="11">
        <v>2</v>
      </c>
      <c r="M24" s="11">
        <v>2</v>
      </c>
      <c r="N24" s="11">
        <v>1373</v>
      </c>
      <c r="O24" s="11">
        <v>42</v>
      </c>
      <c r="P24" s="11">
        <v>419</v>
      </c>
      <c r="Q24" s="11">
        <v>131</v>
      </c>
      <c r="R24" s="11">
        <v>44</v>
      </c>
    </row>
    <row r="25" spans="2:18" ht="20.100000000000001" customHeight="1" thickBot="1" x14ac:dyDescent="0.25">
      <c r="B25" s="6" t="s">
        <v>16</v>
      </c>
      <c r="C25" s="11">
        <v>1059</v>
      </c>
      <c r="D25" s="11">
        <v>8</v>
      </c>
      <c r="E25" s="11">
        <v>0</v>
      </c>
      <c r="F25" s="11">
        <v>805</v>
      </c>
      <c r="G25" s="11">
        <v>27</v>
      </c>
      <c r="H25" s="11">
        <v>165</v>
      </c>
      <c r="I25" s="11">
        <v>33</v>
      </c>
      <c r="J25" s="11">
        <v>21</v>
      </c>
      <c r="K25" s="11">
        <v>697</v>
      </c>
      <c r="L25" s="11">
        <v>0</v>
      </c>
      <c r="M25" s="11">
        <v>0</v>
      </c>
      <c r="N25" s="11">
        <v>644</v>
      </c>
      <c r="O25" s="11">
        <v>2</v>
      </c>
      <c r="P25" s="11">
        <v>16</v>
      </c>
      <c r="Q25" s="11">
        <v>0</v>
      </c>
      <c r="R25" s="11">
        <v>35</v>
      </c>
    </row>
    <row r="26" spans="2:18" ht="20.100000000000001" customHeight="1" thickBot="1" x14ac:dyDescent="0.25">
      <c r="B26" s="7" t="s">
        <v>17</v>
      </c>
      <c r="C26" s="11">
        <v>1645</v>
      </c>
      <c r="D26" s="11">
        <v>29</v>
      </c>
      <c r="E26" s="11">
        <v>1</v>
      </c>
      <c r="F26" s="11">
        <v>1083</v>
      </c>
      <c r="G26" s="11">
        <v>5</v>
      </c>
      <c r="H26" s="11">
        <v>448</v>
      </c>
      <c r="I26" s="11">
        <v>65</v>
      </c>
      <c r="J26" s="11">
        <v>14</v>
      </c>
      <c r="K26" s="11">
        <v>1867</v>
      </c>
      <c r="L26" s="11">
        <v>50</v>
      </c>
      <c r="M26" s="11">
        <v>1</v>
      </c>
      <c r="N26" s="11">
        <v>1278</v>
      </c>
      <c r="O26" s="11">
        <v>10</v>
      </c>
      <c r="P26" s="11">
        <v>467</v>
      </c>
      <c r="Q26" s="11">
        <v>27</v>
      </c>
      <c r="R26" s="11">
        <v>34</v>
      </c>
    </row>
    <row r="27" spans="2:18" ht="20.100000000000001" customHeight="1" thickBot="1" x14ac:dyDescent="0.25">
      <c r="B27" s="8" t="s">
        <v>18</v>
      </c>
      <c r="C27" s="11">
        <v>294</v>
      </c>
      <c r="D27" s="11">
        <v>0</v>
      </c>
      <c r="E27" s="11">
        <v>0</v>
      </c>
      <c r="F27" s="11">
        <v>229</v>
      </c>
      <c r="G27" s="11">
        <v>1</v>
      </c>
      <c r="H27" s="11">
        <v>64</v>
      </c>
      <c r="I27" s="11">
        <v>0</v>
      </c>
      <c r="J27" s="11">
        <v>0</v>
      </c>
      <c r="K27" s="11">
        <v>266</v>
      </c>
      <c r="L27" s="11">
        <v>0</v>
      </c>
      <c r="M27" s="11">
        <v>0</v>
      </c>
      <c r="N27" s="11">
        <v>217</v>
      </c>
      <c r="O27" s="11">
        <v>0</v>
      </c>
      <c r="P27" s="11">
        <v>49</v>
      </c>
      <c r="Q27" s="11">
        <v>0</v>
      </c>
      <c r="R27" s="11">
        <v>0</v>
      </c>
    </row>
    <row r="28" spans="2:18" ht="20.100000000000001" customHeight="1" thickBot="1" x14ac:dyDescent="0.25">
      <c r="B28" s="9" t="s">
        <v>19</v>
      </c>
      <c r="C28" s="12">
        <f>SUM(C11:C27)</f>
        <v>53147</v>
      </c>
      <c r="D28" s="12">
        <f t="shared" ref="D28:R28" si="0">SUM(D11:D27)</f>
        <v>386</v>
      </c>
      <c r="E28" s="12">
        <f t="shared" si="0"/>
        <v>81</v>
      </c>
      <c r="F28" s="12">
        <f t="shared" si="0"/>
        <v>37798</v>
      </c>
      <c r="G28" s="12">
        <f t="shared" si="0"/>
        <v>981</v>
      </c>
      <c r="H28" s="12">
        <f t="shared" si="0"/>
        <v>8394</v>
      </c>
      <c r="I28" s="12">
        <f t="shared" si="0"/>
        <v>4053</v>
      </c>
      <c r="J28" s="12">
        <f t="shared" si="0"/>
        <v>1454</v>
      </c>
      <c r="K28" s="12">
        <f t="shared" si="0"/>
        <v>53268</v>
      </c>
      <c r="L28" s="12">
        <f t="shared" si="0"/>
        <v>543</v>
      </c>
      <c r="M28" s="12">
        <f t="shared" si="0"/>
        <v>134</v>
      </c>
      <c r="N28" s="12">
        <f t="shared" si="0"/>
        <v>37965</v>
      </c>
      <c r="O28" s="12">
        <f t="shared" si="0"/>
        <v>890</v>
      </c>
      <c r="P28" s="12">
        <f t="shared" si="0"/>
        <v>8669</v>
      </c>
      <c r="Q28" s="12">
        <f t="shared" si="0"/>
        <v>3705</v>
      </c>
      <c r="R28" s="12">
        <f t="shared" si="0"/>
        <v>1362</v>
      </c>
    </row>
    <row r="29" spans="2:18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2" spans="2:18" ht="15" thickBot="1" x14ac:dyDescent="0.25">
      <c r="B32" s="13"/>
      <c r="C32" s="27" t="s">
        <v>109</v>
      </c>
      <c r="D32" s="28"/>
      <c r="E32" s="28"/>
      <c r="F32" s="28"/>
      <c r="G32" s="28"/>
      <c r="H32" s="28"/>
      <c r="I32" s="28"/>
      <c r="J32" s="28"/>
    </row>
    <row r="33" spans="2:10" ht="15" thickBot="1" x14ac:dyDescent="0.25">
      <c r="B33" s="13"/>
      <c r="C33" s="38" t="s">
        <v>121</v>
      </c>
      <c r="D33" s="38"/>
      <c r="E33" s="38"/>
      <c r="F33" s="38"/>
      <c r="G33" s="38"/>
      <c r="H33" s="38"/>
      <c r="I33" s="38"/>
      <c r="J33" s="38"/>
    </row>
    <row r="34" spans="2:10" ht="44.25" customHeight="1" thickBot="1" x14ac:dyDescent="0.25">
      <c r="B34" s="13"/>
      <c r="C34" s="29" t="s">
        <v>20</v>
      </c>
      <c r="D34" s="31" t="s">
        <v>28</v>
      </c>
      <c r="E34" s="33" t="s">
        <v>21</v>
      </c>
      <c r="F34" s="35" t="s">
        <v>22</v>
      </c>
      <c r="G34" s="36"/>
      <c r="H34" s="37"/>
      <c r="I34" s="33" t="s">
        <v>23</v>
      </c>
      <c r="J34" s="33" t="s">
        <v>24</v>
      </c>
    </row>
    <row r="35" spans="2:10" ht="44.25" customHeight="1" thickBot="1" x14ac:dyDescent="0.25">
      <c r="B35" s="13"/>
      <c r="C35" s="30"/>
      <c r="D35" s="32"/>
      <c r="E35" s="34"/>
      <c r="F35" s="10" t="s">
        <v>25</v>
      </c>
      <c r="G35" s="10" t="s">
        <v>26</v>
      </c>
      <c r="H35" s="10" t="s">
        <v>27</v>
      </c>
      <c r="I35" s="34"/>
      <c r="J35" s="34"/>
    </row>
    <row r="36" spans="2:10" ht="20.100000000000001" customHeight="1" thickBot="1" x14ac:dyDescent="0.25">
      <c r="B36" s="5" t="s">
        <v>2</v>
      </c>
      <c r="C36" s="14">
        <f t="shared" ref="C36:J36" si="1">IF(C11&gt;0,(K11-C11)/C11,"-")</f>
        <v>-1.7414601473543203E-2</v>
      </c>
      <c r="D36" s="14">
        <f t="shared" si="1"/>
        <v>0.22580645161290322</v>
      </c>
      <c r="E36" s="14">
        <f t="shared" si="1"/>
        <v>0.6</v>
      </c>
      <c r="F36" s="14">
        <f t="shared" si="1"/>
        <v>-3.6762795531306833E-2</v>
      </c>
      <c r="G36" s="14">
        <f t="shared" si="1"/>
        <v>0.26271186440677968</v>
      </c>
      <c r="H36" s="14">
        <f t="shared" si="1"/>
        <v>-9.2478421701602961E-2</v>
      </c>
      <c r="I36" s="14">
        <f t="shared" si="1"/>
        <v>0.3353204172876304</v>
      </c>
      <c r="J36" s="14">
        <f t="shared" si="1"/>
        <v>-0.08</v>
      </c>
    </row>
    <row r="37" spans="2:10" ht="20.100000000000001" customHeight="1" thickBot="1" x14ac:dyDescent="0.25">
      <c r="B37" s="6" t="s">
        <v>3</v>
      </c>
      <c r="C37" s="14">
        <f t="shared" ref="C37:J37" si="2">IF(C12&gt;0,(K12-C12)/C12,"-")</f>
        <v>2.1929824561403508E-2</v>
      </c>
      <c r="D37" s="14">
        <f t="shared" si="2"/>
        <v>0.4</v>
      </c>
      <c r="E37" s="14">
        <f t="shared" si="2"/>
        <v>-1</v>
      </c>
      <c r="F37" s="14">
        <f t="shared" si="2"/>
        <v>0.125</v>
      </c>
      <c r="G37" s="14">
        <f t="shared" si="2"/>
        <v>-0.125</v>
      </c>
      <c r="H37" s="14">
        <f t="shared" si="2"/>
        <v>-1.6348773841961851E-2</v>
      </c>
      <c r="I37" s="14">
        <f t="shared" si="2"/>
        <v>-0.36842105263157893</v>
      </c>
      <c r="J37" s="14">
        <f t="shared" si="2"/>
        <v>-0.3888888888888889</v>
      </c>
    </row>
    <row r="38" spans="2:10" ht="20.100000000000001" customHeight="1" thickBot="1" x14ac:dyDescent="0.25">
      <c r="B38" s="6" t="s">
        <v>4</v>
      </c>
      <c r="C38" s="14">
        <f t="shared" ref="C38:J38" si="3">IF(C13&gt;0,(K13-C13)/C13,"-")</f>
        <v>-8.385744234800839E-3</v>
      </c>
      <c r="D38" s="14">
        <f t="shared" si="3"/>
        <v>6.5</v>
      </c>
      <c r="E38" s="14">
        <f t="shared" si="3"/>
        <v>0</v>
      </c>
      <c r="F38" s="14">
        <f t="shared" si="3"/>
        <v>-0.16557377049180327</v>
      </c>
      <c r="G38" s="14">
        <f t="shared" si="3"/>
        <v>0.33333333333333331</v>
      </c>
      <c r="H38" s="14">
        <f t="shared" si="3"/>
        <v>0.22839506172839505</v>
      </c>
      <c r="I38" s="14">
        <f t="shared" si="3"/>
        <v>0.216</v>
      </c>
      <c r="J38" s="14">
        <f t="shared" si="3"/>
        <v>0.2857142857142857</v>
      </c>
    </row>
    <row r="39" spans="2:10" ht="20.100000000000001" customHeight="1" thickBot="1" x14ac:dyDescent="0.25">
      <c r="B39" s="6" t="s">
        <v>5</v>
      </c>
      <c r="C39" s="14">
        <f t="shared" ref="C39:J39" si="4">IF(C14&gt;0,(K14-C14)/C14,"-")</f>
        <v>3.3202271734381825E-2</v>
      </c>
      <c r="D39" s="14">
        <f t="shared" si="4"/>
        <v>0.27272727272727271</v>
      </c>
      <c r="E39" s="14">
        <f t="shared" si="4"/>
        <v>0.33333333333333331</v>
      </c>
      <c r="F39" s="14">
        <f t="shared" si="4"/>
        <v>4.3859649122807015E-2</v>
      </c>
      <c r="G39" s="14">
        <f t="shared" si="4"/>
        <v>-8.7499999999999994E-2</v>
      </c>
      <c r="H39" s="14">
        <f t="shared" si="4"/>
        <v>0.1206140350877193</v>
      </c>
      <c r="I39" s="14">
        <f t="shared" si="4"/>
        <v>-0.31382978723404253</v>
      </c>
      <c r="J39" s="14">
        <f t="shared" si="4"/>
        <v>2.2857142857142856</v>
      </c>
    </row>
    <row r="40" spans="2:10" ht="20.100000000000001" customHeight="1" thickBot="1" x14ac:dyDescent="0.25">
      <c r="B40" s="6" t="s">
        <v>6</v>
      </c>
      <c r="C40" s="14">
        <f t="shared" ref="C40:J40" si="5">IF(C15&gt;0,(K15-C15)/C15,"-")</f>
        <v>1.667778519012675E-3</v>
      </c>
      <c r="D40" s="14">
        <f t="shared" si="5"/>
        <v>0.75</v>
      </c>
      <c r="E40" s="14">
        <f t="shared" si="5"/>
        <v>-0.8</v>
      </c>
      <c r="F40" s="14">
        <f t="shared" si="5"/>
        <v>1.2422360248447204E-2</v>
      </c>
      <c r="G40" s="14">
        <f t="shared" si="5"/>
        <v>-0.56000000000000005</v>
      </c>
      <c r="H40" s="14">
        <f t="shared" si="5"/>
        <v>4.4265593561368208E-2</v>
      </c>
      <c r="I40" s="14">
        <f t="shared" si="5"/>
        <v>1.932367149758454E-2</v>
      </c>
      <c r="J40" s="14">
        <f t="shared" si="5"/>
        <v>-0.20370370370370369</v>
      </c>
    </row>
    <row r="41" spans="2:10" ht="20.100000000000001" customHeight="1" thickBot="1" x14ac:dyDescent="0.25">
      <c r="B41" s="6" t="s">
        <v>7</v>
      </c>
      <c r="C41" s="14">
        <f t="shared" ref="C41:J41" si="6">IF(C16&gt;0,(K16-C16)/C16,"-")</f>
        <v>0.10939907550077041</v>
      </c>
      <c r="D41" s="14" t="str">
        <f t="shared" si="6"/>
        <v>-</v>
      </c>
      <c r="E41" s="14" t="str">
        <f t="shared" si="6"/>
        <v>-</v>
      </c>
      <c r="F41" s="14">
        <f t="shared" si="6"/>
        <v>0.16145833333333334</v>
      </c>
      <c r="G41" s="14">
        <f t="shared" si="6"/>
        <v>0</v>
      </c>
      <c r="H41" s="14">
        <f t="shared" si="6"/>
        <v>0.97727272727272729</v>
      </c>
      <c r="I41" s="14">
        <f t="shared" si="6"/>
        <v>2.3636363636363638</v>
      </c>
      <c r="J41" s="14">
        <f t="shared" si="6"/>
        <v>-0.8896551724137931</v>
      </c>
    </row>
    <row r="42" spans="2:10" ht="20.100000000000001" customHeight="1" thickBot="1" x14ac:dyDescent="0.25">
      <c r="B42" s="6" t="s">
        <v>8</v>
      </c>
      <c r="C42" s="14">
        <f t="shared" ref="C42:J42" si="7">IF(C17&gt;0,(K17-C17)/C17,"-")</f>
        <v>0.2056921086675291</v>
      </c>
      <c r="D42" s="14">
        <f t="shared" si="7"/>
        <v>5.333333333333333</v>
      </c>
      <c r="E42" s="14" t="str">
        <f t="shared" si="7"/>
        <v>-</v>
      </c>
      <c r="F42" s="14">
        <f t="shared" si="7"/>
        <v>0.21616871704745166</v>
      </c>
      <c r="G42" s="14">
        <f t="shared" si="7"/>
        <v>0.76923076923076927</v>
      </c>
      <c r="H42" s="14">
        <f t="shared" si="7"/>
        <v>0.30827067669172931</v>
      </c>
      <c r="I42" s="14">
        <f t="shared" si="7"/>
        <v>0.61538461538461542</v>
      </c>
      <c r="J42" s="14">
        <f t="shared" si="7"/>
        <v>-0.72413793103448276</v>
      </c>
    </row>
    <row r="43" spans="2:10" ht="20.100000000000001" customHeight="1" thickBot="1" x14ac:dyDescent="0.25">
      <c r="B43" s="6" t="s">
        <v>9</v>
      </c>
      <c r="C43" s="14">
        <f t="shared" ref="C43:J43" si="8">IF(C18&gt;0,(K18-C18)/C18,"-")</f>
        <v>5.2966101694915254E-4</v>
      </c>
      <c r="D43" s="14">
        <f t="shared" si="8"/>
        <v>-0.16666666666666666</v>
      </c>
      <c r="E43" s="14">
        <f t="shared" si="8"/>
        <v>-0.5</v>
      </c>
      <c r="F43" s="14">
        <f t="shared" si="8"/>
        <v>9.6916299559471369E-2</v>
      </c>
      <c r="G43" s="14">
        <f t="shared" si="8"/>
        <v>-0.51666666666666672</v>
      </c>
      <c r="H43" s="14">
        <f t="shared" si="8"/>
        <v>-0.29605263157894735</v>
      </c>
      <c r="I43" s="14">
        <f t="shared" si="8"/>
        <v>-9.0909090909090912E-2</v>
      </c>
      <c r="J43" s="14">
        <f t="shared" si="8"/>
        <v>6.9767441860465115E-2</v>
      </c>
    </row>
    <row r="44" spans="2:10" ht="20.100000000000001" customHeight="1" thickBot="1" x14ac:dyDescent="0.25">
      <c r="B44" s="6" t="s">
        <v>10</v>
      </c>
      <c r="C44" s="14">
        <f t="shared" ref="C44:J44" si="9">IF(C19&gt;0,(K19-C19)/C19,"-")</f>
        <v>-7.2474271633570083E-3</v>
      </c>
      <c r="D44" s="14">
        <f t="shared" si="9"/>
        <v>-0.23333333333333334</v>
      </c>
      <c r="E44" s="14">
        <f t="shared" si="9"/>
        <v>-0.1</v>
      </c>
      <c r="F44" s="14">
        <f t="shared" si="9"/>
        <v>-1.3915005641218503E-2</v>
      </c>
      <c r="G44" s="14">
        <f t="shared" si="9"/>
        <v>1.7419354838709677</v>
      </c>
      <c r="H44" s="14">
        <f t="shared" si="9"/>
        <v>3.9488966318234613E-2</v>
      </c>
      <c r="I44" s="14">
        <f t="shared" si="9"/>
        <v>-0.13953488372093023</v>
      </c>
      <c r="J44" s="14">
        <f t="shared" si="9"/>
        <v>-0.37254901960784315</v>
      </c>
    </row>
    <row r="45" spans="2:10" ht="20.100000000000001" customHeight="1" thickBot="1" x14ac:dyDescent="0.25">
      <c r="B45" s="6" t="s">
        <v>11</v>
      </c>
      <c r="C45" s="14">
        <f t="shared" ref="C45:J45" si="10">IF(C20&gt;0,(K20-C20)/C20,"-")</f>
        <v>-4.0220820189274448E-2</v>
      </c>
      <c r="D45" s="14">
        <f t="shared" si="10"/>
        <v>2.1315789473684212</v>
      </c>
      <c r="E45" s="14">
        <f t="shared" si="10"/>
        <v>6.2857142857142856</v>
      </c>
      <c r="F45" s="14">
        <f t="shared" si="10"/>
        <v>-4.709197021533508E-2</v>
      </c>
      <c r="G45" s="14">
        <f t="shared" si="10"/>
        <v>-0.30222222222222223</v>
      </c>
      <c r="H45" s="14">
        <f t="shared" si="10"/>
        <v>3.4024896265560163E-2</v>
      </c>
      <c r="I45" s="14">
        <f t="shared" si="10"/>
        <v>-0.3561030235162374</v>
      </c>
      <c r="J45" s="14">
        <f t="shared" si="10"/>
        <v>0.54612546125461259</v>
      </c>
    </row>
    <row r="46" spans="2:10" ht="20.100000000000001" customHeight="1" thickBot="1" x14ac:dyDescent="0.25">
      <c r="B46" s="6" t="s">
        <v>12</v>
      </c>
      <c r="C46" s="14">
        <f t="shared" ref="C46:J46" si="11">IF(C21&gt;0,(K21-C21)/C21,"-")</f>
        <v>8.3431257344300819E-2</v>
      </c>
      <c r="D46" s="14">
        <f t="shared" si="11"/>
        <v>0.33333333333333331</v>
      </c>
      <c r="E46" s="14">
        <f t="shared" si="11"/>
        <v>4.5</v>
      </c>
      <c r="F46" s="14">
        <f t="shared" si="11"/>
        <v>0.17870036101083034</v>
      </c>
      <c r="G46" s="14">
        <f t="shared" si="11"/>
        <v>-0.58974358974358976</v>
      </c>
      <c r="H46" s="14">
        <f t="shared" si="11"/>
        <v>-3.2608695652173912E-2</v>
      </c>
      <c r="I46" s="14">
        <f t="shared" si="11"/>
        <v>-0.17543859649122806</v>
      </c>
      <c r="J46" s="14">
        <f t="shared" si="11"/>
        <v>-0.16666666666666666</v>
      </c>
    </row>
    <row r="47" spans="2:10" ht="20.100000000000001" customHeight="1" thickBot="1" x14ac:dyDescent="0.25">
      <c r="B47" s="6" t="s">
        <v>13</v>
      </c>
      <c r="C47" s="14">
        <f t="shared" ref="C47:J47" si="12">IF(C22&gt;0,(K22-C22)/C22,"-")</f>
        <v>-1.8110621634850711E-2</v>
      </c>
      <c r="D47" s="14">
        <f t="shared" si="12"/>
        <v>-0.47826086956521741</v>
      </c>
      <c r="E47" s="14">
        <f t="shared" si="12"/>
        <v>-1</v>
      </c>
      <c r="F47" s="14">
        <f t="shared" si="12"/>
        <v>8.3836351441985243E-2</v>
      </c>
      <c r="G47" s="14">
        <f t="shared" si="12"/>
        <v>-2.564102564102564E-2</v>
      </c>
      <c r="H47" s="14">
        <f t="shared" si="12"/>
        <v>-0.23768115942028986</v>
      </c>
      <c r="I47" s="14">
        <f t="shared" si="12"/>
        <v>-0.46956521739130436</v>
      </c>
      <c r="J47" s="14">
        <f t="shared" si="12"/>
        <v>-0.42857142857142855</v>
      </c>
    </row>
    <row r="48" spans="2:10" ht="20.100000000000001" customHeight="1" thickBot="1" x14ac:dyDescent="0.25">
      <c r="B48" s="6" t="s">
        <v>14</v>
      </c>
      <c r="C48" s="14">
        <f t="shared" ref="C48:J48" si="13">IF(C23&gt;0,(K23-C23)/C23,"-")</f>
        <v>4.2560675342947593E-2</v>
      </c>
      <c r="D48" s="14">
        <f t="shared" si="13"/>
        <v>1.5769230769230769</v>
      </c>
      <c r="E48" s="14">
        <f t="shared" si="13"/>
        <v>0.27777777777777779</v>
      </c>
      <c r="F48" s="14">
        <f t="shared" si="13"/>
        <v>2.8052561641813082E-3</v>
      </c>
      <c r="G48" s="14">
        <f t="shared" si="13"/>
        <v>-0.36</v>
      </c>
      <c r="H48" s="14">
        <f t="shared" si="13"/>
        <v>0.44336569579288027</v>
      </c>
      <c r="I48" s="14">
        <f t="shared" si="13"/>
        <v>-4.9504950495049506E-3</v>
      </c>
      <c r="J48" s="14">
        <f t="shared" si="13"/>
        <v>-0.2669039145907473</v>
      </c>
    </row>
    <row r="49" spans="2:10" ht="20.100000000000001" customHeight="1" thickBot="1" x14ac:dyDescent="0.25">
      <c r="B49" s="6" t="s">
        <v>15</v>
      </c>
      <c r="C49" s="14">
        <f t="shared" ref="C49:J49" si="14">IF(C24&gt;0,(K24-C24)/C24,"-")</f>
        <v>-3.0346820809248554E-2</v>
      </c>
      <c r="D49" s="14">
        <f t="shared" si="14"/>
        <v>-0.95</v>
      </c>
      <c r="E49" s="14" t="str">
        <f t="shared" si="14"/>
        <v>-</v>
      </c>
      <c r="F49" s="14">
        <f t="shared" si="14"/>
        <v>-1.7882689556509301E-2</v>
      </c>
      <c r="G49" s="14">
        <f t="shared" si="14"/>
        <v>-0.32258064516129031</v>
      </c>
      <c r="H49" s="14">
        <f t="shared" si="14"/>
        <v>-3.2332563510392612E-2</v>
      </c>
      <c r="I49" s="14">
        <f t="shared" si="14"/>
        <v>0.25961538461538464</v>
      </c>
      <c r="J49" s="14">
        <f t="shared" si="14"/>
        <v>0.12820512820512819</v>
      </c>
    </row>
    <row r="50" spans="2:10" ht="20.100000000000001" customHeight="1" thickBot="1" x14ac:dyDescent="0.25">
      <c r="B50" s="6" t="s">
        <v>16</v>
      </c>
      <c r="C50" s="14">
        <f t="shared" ref="C50:J50" si="15">IF(C25&gt;0,(K25-C25)/C25,"-")</f>
        <v>-0.34183191690273845</v>
      </c>
      <c r="D50" s="14">
        <f t="shared" si="15"/>
        <v>-1</v>
      </c>
      <c r="E50" s="14" t="str">
        <f t="shared" si="15"/>
        <v>-</v>
      </c>
      <c r="F50" s="14">
        <f t="shared" si="15"/>
        <v>-0.2</v>
      </c>
      <c r="G50" s="14">
        <f t="shared" si="15"/>
        <v>-0.92592592592592593</v>
      </c>
      <c r="H50" s="14">
        <f t="shared" si="15"/>
        <v>-0.90303030303030307</v>
      </c>
      <c r="I50" s="14">
        <f t="shared" si="15"/>
        <v>-1</v>
      </c>
      <c r="J50" s="14">
        <f t="shared" si="15"/>
        <v>0.66666666666666663</v>
      </c>
    </row>
    <row r="51" spans="2:10" ht="20.100000000000001" customHeight="1" thickBot="1" x14ac:dyDescent="0.25">
      <c r="B51" s="7" t="s">
        <v>17</v>
      </c>
      <c r="C51" s="14">
        <f t="shared" ref="C51:J51" si="16">IF(C26&gt;0,(K26-C26)/C26,"-")</f>
        <v>0.13495440729483282</v>
      </c>
      <c r="D51" s="14">
        <f t="shared" si="16"/>
        <v>0.72413793103448276</v>
      </c>
      <c r="E51" s="14">
        <f t="shared" si="16"/>
        <v>0</v>
      </c>
      <c r="F51" s="14">
        <f t="shared" si="16"/>
        <v>0.18005540166204986</v>
      </c>
      <c r="G51" s="14">
        <f t="shared" si="16"/>
        <v>1</v>
      </c>
      <c r="H51" s="14">
        <f t="shared" si="16"/>
        <v>4.2410714285714288E-2</v>
      </c>
      <c r="I51" s="14">
        <f t="shared" si="16"/>
        <v>-0.58461538461538465</v>
      </c>
      <c r="J51" s="14">
        <f t="shared" si="16"/>
        <v>1.4285714285714286</v>
      </c>
    </row>
    <row r="52" spans="2:10" ht="20.100000000000001" customHeight="1" thickBot="1" x14ac:dyDescent="0.25">
      <c r="B52" s="8" t="s">
        <v>18</v>
      </c>
      <c r="C52" s="14">
        <f t="shared" ref="C52:J52" si="17">IF(C27&gt;0,(K27-C27)/C27,"-")</f>
        <v>-9.5238095238095233E-2</v>
      </c>
      <c r="D52" s="14" t="str">
        <f t="shared" si="17"/>
        <v>-</v>
      </c>
      <c r="E52" s="14" t="str">
        <f t="shared" si="17"/>
        <v>-</v>
      </c>
      <c r="F52" s="14">
        <f t="shared" si="17"/>
        <v>-5.2401746724890827E-2</v>
      </c>
      <c r="G52" s="14">
        <f t="shared" si="17"/>
        <v>-1</v>
      </c>
      <c r="H52" s="14">
        <f t="shared" si="17"/>
        <v>-0.234375</v>
      </c>
      <c r="I52" s="14" t="str">
        <f t="shared" si="17"/>
        <v>-</v>
      </c>
      <c r="J52" s="14" t="str">
        <f t="shared" si="17"/>
        <v>-</v>
      </c>
    </row>
    <row r="53" spans="2:10" ht="20.100000000000001" customHeight="1" thickBot="1" x14ac:dyDescent="0.25">
      <c r="B53" s="9" t="s">
        <v>19</v>
      </c>
      <c r="C53" s="15">
        <f t="shared" ref="C53:J53" si="18">IF(C28&gt;0,(K28-C28)/C28,"-")</f>
        <v>2.2767042354225075E-3</v>
      </c>
      <c r="D53" s="15">
        <f t="shared" si="18"/>
        <v>0.40673575129533679</v>
      </c>
      <c r="E53" s="15">
        <f t="shared" si="18"/>
        <v>0.65432098765432101</v>
      </c>
      <c r="F53" s="15">
        <f t="shared" si="18"/>
        <v>4.4182231864119794E-3</v>
      </c>
      <c r="G53" s="15">
        <f t="shared" si="18"/>
        <v>-9.2762487257900109E-2</v>
      </c>
      <c r="H53" s="15">
        <f t="shared" si="18"/>
        <v>3.2761496306885872E-2</v>
      </c>
      <c r="I53" s="15">
        <f t="shared" si="18"/>
        <v>-8.5862324204293114E-2</v>
      </c>
      <c r="J53" s="15">
        <f t="shared" si="18"/>
        <v>-6.3273727647867956E-2</v>
      </c>
    </row>
  </sheetData>
  <mergeCells count="22"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  <mergeCell ref="C32:J32"/>
    <mergeCell ref="C34:C35"/>
    <mergeCell ref="D34:D35"/>
    <mergeCell ref="E34:E35"/>
    <mergeCell ref="F34:H34"/>
    <mergeCell ref="I34:I35"/>
    <mergeCell ref="J34:J35"/>
    <mergeCell ref="C33:J33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625" customWidth="1"/>
    <col min="4" max="4" width="15.5" bestFit="1" customWidth="1"/>
    <col min="5" max="5" width="17.375" bestFit="1" customWidth="1"/>
    <col min="6" max="6" width="25.625" customWidth="1"/>
    <col min="7" max="7" width="12.625" customWidth="1"/>
    <col min="8" max="8" width="15.5" bestFit="1" customWidth="1"/>
    <col min="9" max="9" width="17.375" bestFit="1" customWidth="1"/>
    <col min="10" max="10" width="25.625" customWidth="1"/>
    <col min="11" max="11" width="12.625" customWidth="1"/>
    <col min="12" max="12" width="15.5" bestFit="1" customWidth="1"/>
    <col min="13" max="13" width="17.375" bestFit="1" customWidth="1"/>
    <col min="14" max="14" width="25.625" customWidth="1"/>
    <col min="15" max="18" width="20.625" customWidth="1"/>
    <col min="19" max="19" width="11.875" customWidth="1"/>
  </cols>
  <sheetData>
    <row r="7" spans="1:14" ht="51" customHeight="1" x14ac:dyDescent="0.2"/>
    <row r="8" spans="1:14" ht="44.25" customHeight="1" thickBot="1" x14ac:dyDescent="0.25">
      <c r="A8" s="45"/>
      <c r="B8" s="46"/>
      <c r="C8" s="27" t="s">
        <v>119</v>
      </c>
      <c r="D8" s="28"/>
      <c r="E8" s="28"/>
      <c r="F8" s="28"/>
      <c r="G8" s="27" t="s">
        <v>120</v>
      </c>
      <c r="H8" s="28"/>
      <c r="I8" s="28"/>
      <c r="J8" s="28"/>
      <c r="K8" s="27" t="s">
        <v>122</v>
      </c>
      <c r="L8" s="28"/>
      <c r="M8" s="28"/>
      <c r="N8" s="28"/>
    </row>
    <row r="9" spans="1:14" ht="44.25" customHeight="1" thickBot="1" x14ac:dyDescent="0.25">
      <c r="A9" s="45"/>
      <c r="B9" s="45"/>
      <c r="C9" s="41" t="s">
        <v>29</v>
      </c>
      <c r="D9" s="41"/>
      <c r="E9" s="42"/>
      <c r="F9" s="33" t="s">
        <v>32</v>
      </c>
      <c r="G9" s="48" t="s">
        <v>29</v>
      </c>
      <c r="H9" s="41" t="s">
        <v>30</v>
      </c>
      <c r="I9" s="42" t="s">
        <v>31</v>
      </c>
      <c r="J9" s="33" t="s">
        <v>32</v>
      </c>
      <c r="K9" s="48" t="s">
        <v>29</v>
      </c>
      <c r="L9" s="41" t="s">
        <v>30</v>
      </c>
      <c r="M9" s="42" t="s">
        <v>31</v>
      </c>
      <c r="N9" s="33" t="s">
        <v>32</v>
      </c>
    </row>
    <row r="10" spans="1:14" ht="44.25" customHeight="1" thickBot="1" x14ac:dyDescent="0.25">
      <c r="A10" s="45"/>
      <c r="B10" s="45"/>
      <c r="C10" s="19" t="s">
        <v>33</v>
      </c>
      <c r="D10" s="19" t="s">
        <v>34</v>
      </c>
      <c r="E10" s="19" t="s">
        <v>35</v>
      </c>
      <c r="F10" s="47"/>
      <c r="G10" s="10" t="s">
        <v>33</v>
      </c>
      <c r="H10" s="10" t="s">
        <v>34</v>
      </c>
      <c r="I10" s="10" t="s">
        <v>35</v>
      </c>
      <c r="J10" s="47"/>
      <c r="K10" s="10" t="s">
        <v>33</v>
      </c>
      <c r="L10" s="10" t="s">
        <v>34</v>
      </c>
      <c r="M10" s="10" t="s">
        <v>35</v>
      </c>
      <c r="N10" s="47"/>
    </row>
    <row r="11" spans="1:14" ht="20.100000000000001" customHeight="1" thickBot="1" x14ac:dyDescent="0.25">
      <c r="B11" s="5" t="s">
        <v>2</v>
      </c>
      <c r="C11" s="11">
        <v>418</v>
      </c>
      <c r="D11" s="11">
        <v>297</v>
      </c>
      <c r="E11" s="11">
        <v>121</v>
      </c>
      <c r="F11" s="24">
        <f>C11/'Evolución Denuncias'!C11</f>
        <v>3.9996172615060763E-2</v>
      </c>
      <c r="G11" s="11">
        <v>769</v>
      </c>
      <c r="H11" s="11">
        <v>543</v>
      </c>
      <c r="I11" s="11">
        <v>226</v>
      </c>
      <c r="J11" s="24">
        <f>+G11/'Evolución Denuncias'!K11</f>
        <v>7.488557795306261E-2</v>
      </c>
      <c r="K11" s="14">
        <f t="shared" ref="K11:M28" si="0">IF(C11&gt;0,(G11-C11)/C11,"-")</f>
        <v>0.83971291866028708</v>
      </c>
      <c r="L11" s="14">
        <f t="shared" si="0"/>
        <v>0.82828282828282829</v>
      </c>
      <c r="M11" s="14">
        <f t="shared" si="0"/>
        <v>0.86776859504132231</v>
      </c>
      <c r="N11" s="24">
        <f>+(J11-F11)/F11</f>
        <v>0.87231860092693125</v>
      </c>
    </row>
    <row r="12" spans="1:14" ht="20.100000000000001" customHeight="1" thickBot="1" x14ac:dyDescent="0.25">
      <c r="B12" s="6" t="s">
        <v>3</v>
      </c>
      <c r="C12" s="11">
        <v>227</v>
      </c>
      <c r="D12" s="11">
        <v>100</v>
      </c>
      <c r="E12" s="11">
        <v>127</v>
      </c>
      <c r="F12" s="24">
        <f>C12/'Evolución Denuncias'!C12</f>
        <v>0.16593567251461988</v>
      </c>
      <c r="G12" s="11">
        <v>209</v>
      </c>
      <c r="H12" s="11">
        <v>113</v>
      </c>
      <c r="I12" s="11">
        <v>96</v>
      </c>
      <c r="J12" s="24">
        <f>+G12/'Evolución Denuncias'!K12</f>
        <v>0.14949928469241774</v>
      </c>
      <c r="K12" s="14">
        <f t="shared" si="0"/>
        <v>-7.9295154185022032E-2</v>
      </c>
      <c r="L12" s="14">
        <f t="shared" si="0"/>
        <v>0.13</v>
      </c>
      <c r="M12" s="14">
        <f t="shared" si="0"/>
        <v>-0.24409448818897639</v>
      </c>
      <c r="N12" s="24">
        <f t="shared" ref="N12:N28" si="1">+(J12-F12)/F12</f>
        <v>-9.9052768902081603E-2</v>
      </c>
    </row>
    <row r="13" spans="1:14" ht="20.100000000000001" customHeight="1" thickBot="1" x14ac:dyDescent="0.25">
      <c r="B13" s="6" t="s">
        <v>4</v>
      </c>
      <c r="C13" s="11">
        <v>180</v>
      </c>
      <c r="D13" s="11">
        <v>96</v>
      </c>
      <c r="E13" s="11">
        <v>84</v>
      </c>
      <c r="F13" s="24">
        <f>C13/'Evolución Denuncias'!C13</f>
        <v>0.18867924528301888</v>
      </c>
      <c r="G13" s="11">
        <v>153</v>
      </c>
      <c r="H13" s="11">
        <v>85</v>
      </c>
      <c r="I13" s="11">
        <v>68</v>
      </c>
      <c r="J13" s="24">
        <f>+G13/'Evolución Denuncias'!K13</f>
        <v>0.16173361522198731</v>
      </c>
      <c r="K13" s="14">
        <f t="shared" si="0"/>
        <v>-0.15</v>
      </c>
      <c r="L13" s="14">
        <f t="shared" si="0"/>
        <v>-0.11458333333333333</v>
      </c>
      <c r="M13" s="14">
        <f t="shared" si="0"/>
        <v>-0.19047619047619047</v>
      </c>
      <c r="N13" s="24">
        <f t="shared" si="1"/>
        <v>-0.1428118393234673</v>
      </c>
    </row>
    <row r="14" spans="1:14" ht="20.100000000000001" customHeight="1" thickBot="1" x14ac:dyDescent="0.25">
      <c r="B14" s="6" t="s">
        <v>5</v>
      </c>
      <c r="C14" s="11">
        <v>263</v>
      </c>
      <c r="D14" s="11">
        <v>137</v>
      </c>
      <c r="E14" s="11">
        <v>126</v>
      </c>
      <c r="F14" s="24">
        <f>C14/'Evolución Denuncias'!C14</f>
        <v>0.11489733508082133</v>
      </c>
      <c r="G14" s="11">
        <v>383</v>
      </c>
      <c r="H14" s="11">
        <v>223</v>
      </c>
      <c r="I14" s="11">
        <v>160</v>
      </c>
      <c r="J14" s="24">
        <f>+G14/'Evolución Denuncias'!K14</f>
        <v>0.16194503171247357</v>
      </c>
      <c r="K14" s="14">
        <f t="shared" si="0"/>
        <v>0.45627376425855515</v>
      </c>
      <c r="L14" s="14">
        <f t="shared" si="0"/>
        <v>0.62773722627737227</v>
      </c>
      <c r="M14" s="14">
        <f t="shared" si="0"/>
        <v>0.26984126984126983</v>
      </c>
      <c r="N14" s="24">
        <f t="shared" si="1"/>
        <v>0.40947596041768813</v>
      </c>
    </row>
    <row r="15" spans="1:14" ht="20.100000000000001" customHeight="1" thickBot="1" x14ac:dyDescent="0.25">
      <c r="B15" s="6" t="s">
        <v>6</v>
      </c>
      <c r="C15" s="11">
        <v>409</v>
      </c>
      <c r="D15" s="11">
        <v>204</v>
      </c>
      <c r="E15" s="11">
        <v>205</v>
      </c>
      <c r="F15" s="24">
        <f>C15/'Evolución Denuncias'!C15</f>
        <v>0.13642428285523683</v>
      </c>
      <c r="G15" s="11">
        <v>390</v>
      </c>
      <c r="H15" s="11">
        <v>207</v>
      </c>
      <c r="I15" s="11">
        <v>183</v>
      </c>
      <c r="J15" s="24">
        <f>+G15/'Evolución Denuncias'!K15</f>
        <v>0.12987012987012986</v>
      </c>
      <c r="K15" s="14">
        <f t="shared" si="0"/>
        <v>-4.6454767726161368E-2</v>
      </c>
      <c r="L15" s="14">
        <f t="shared" si="0"/>
        <v>1.4705882352941176E-2</v>
      </c>
      <c r="M15" s="14">
        <f t="shared" si="0"/>
        <v>-0.10731707317073171</v>
      </c>
      <c r="N15" s="24">
        <f t="shared" si="1"/>
        <v>-4.8042422125551862E-2</v>
      </c>
    </row>
    <row r="16" spans="1:14" ht="20.100000000000001" customHeight="1" thickBot="1" x14ac:dyDescent="0.25">
      <c r="B16" s="6" t="s">
        <v>7</v>
      </c>
      <c r="C16" s="11">
        <v>35</v>
      </c>
      <c r="D16" s="11">
        <v>22</v>
      </c>
      <c r="E16" s="11">
        <v>13</v>
      </c>
      <c r="F16" s="24">
        <f>C16/'Evolución Denuncias'!C16</f>
        <v>5.3929121725731895E-2</v>
      </c>
      <c r="G16" s="11">
        <v>112</v>
      </c>
      <c r="H16" s="11">
        <v>49</v>
      </c>
      <c r="I16" s="11">
        <v>63</v>
      </c>
      <c r="J16" s="24">
        <f>+G16/'Evolución Denuncias'!K16</f>
        <v>0.15555555555555556</v>
      </c>
      <c r="K16" s="14">
        <f t="shared" si="0"/>
        <v>2.2000000000000002</v>
      </c>
      <c r="L16" s="14">
        <f t="shared" si="0"/>
        <v>1.2272727272727273</v>
      </c>
      <c r="M16" s="14">
        <f t="shared" si="0"/>
        <v>3.8461538461538463</v>
      </c>
      <c r="N16" s="24">
        <f t="shared" si="1"/>
        <v>1.8844444444444446</v>
      </c>
    </row>
    <row r="17" spans="2:14" ht="20.100000000000001" customHeight="1" thickBot="1" x14ac:dyDescent="0.25">
      <c r="B17" s="6" t="s">
        <v>8</v>
      </c>
      <c r="C17" s="11">
        <v>172</v>
      </c>
      <c r="D17" s="11">
        <v>78</v>
      </c>
      <c r="E17" s="11">
        <v>94</v>
      </c>
      <c r="F17" s="24">
        <f>C17/'Evolución Denuncias'!C17</f>
        <v>0.11125485122897801</v>
      </c>
      <c r="G17" s="11">
        <v>193</v>
      </c>
      <c r="H17" s="11">
        <v>85</v>
      </c>
      <c r="I17" s="11">
        <v>108</v>
      </c>
      <c r="J17" s="24">
        <f>+G17/'Evolución Denuncias'!K17</f>
        <v>0.10354077253218884</v>
      </c>
      <c r="K17" s="14">
        <f t="shared" si="0"/>
        <v>0.12209302325581395</v>
      </c>
      <c r="L17" s="14">
        <f t="shared" si="0"/>
        <v>8.9743589743589744E-2</v>
      </c>
      <c r="M17" s="14">
        <f t="shared" si="0"/>
        <v>0.14893617021276595</v>
      </c>
      <c r="N17" s="24">
        <f t="shared" si="1"/>
        <v>-6.9337009681604958E-2</v>
      </c>
    </row>
    <row r="18" spans="2:14" ht="20.100000000000001" customHeight="1" thickBot="1" x14ac:dyDescent="0.25">
      <c r="B18" s="6" t="s">
        <v>9</v>
      </c>
      <c r="C18" s="11">
        <v>57</v>
      </c>
      <c r="D18" s="11">
        <v>40</v>
      </c>
      <c r="E18" s="11">
        <v>17</v>
      </c>
      <c r="F18" s="24">
        <f>C18/'Evolución Denuncias'!C18</f>
        <v>3.0190677966101694E-2</v>
      </c>
      <c r="G18" s="11">
        <v>237</v>
      </c>
      <c r="H18" s="11">
        <v>140</v>
      </c>
      <c r="I18" s="11">
        <v>97</v>
      </c>
      <c r="J18" s="24">
        <f>+G18/'Evolución Denuncias'!K18</f>
        <v>0.12546320804658551</v>
      </c>
      <c r="K18" s="14">
        <f t="shared" si="0"/>
        <v>3.1578947368421053</v>
      </c>
      <c r="L18" s="14">
        <f t="shared" si="0"/>
        <v>2.5</v>
      </c>
      <c r="M18" s="14">
        <f t="shared" si="0"/>
        <v>4.7058823529411766</v>
      </c>
      <c r="N18" s="24">
        <f t="shared" si="1"/>
        <v>3.1556936279290078</v>
      </c>
    </row>
    <row r="19" spans="2:14" ht="20.100000000000001" customHeight="1" thickBot="1" x14ac:dyDescent="0.25">
      <c r="B19" s="6" t="s">
        <v>10</v>
      </c>
      <c r="C19" s="11">
        <v>565</v>
      </c>
      <c r="D19" s="11">
        <v>300</v>
      </c>
      <c r="E19" s="11">
        <v>265</v>
      </c>
      <c r="F19" s="24">
        <f>C19/'Evolución Denuncias'!C19</f>
        <v>8.18959269459342E-2</v>
      </c>
      <c r="G19" s="11">
        <v>678</v>
      </c>
      <c r="H19" s="11">
        <v>311</v>
      </c>
      <c r="I19" s="11">
        <v>367</v>
      </c>
      <c r="J19" s="24">
        <f>+G19/'Evolución Denuncias'!K19</f>
        <v>9.8992553657468244E-2</v>
      </c>
      <c r="K19" s="14">
        <f t="shared" si="0"/>
        <v>0.2</v>
      </c>
      <c r="L19" s="14">
        <f t="shared" si="0"/>
        <v>3.6666666666666667E-2</v>
      </c>
      <c r="M19" s="14">
        <f t="shared" si="0"/>
        <v>0.38490566037735852</v>
      </c>
      <c r="N19" s="24">
        <f t="shared" si="1"/>
        <v>0.20876040297853693</v>
      </c>
    </row>
    <row r="20" spans="2:14" ht="20.100000000000001" customHeight="1" thickBot="1" x14ac:dyDescent="0.25">
      <c r="B20" s="6" t="s">
        <v>11</v>
      </c>
      <c r="C20" s="11">
        <v>1011</v>
      </c>
      <c r="D20" s="11">
        <v>572</v>
      </c>
      <c r="E20" s="11">
        <v>439</v>
      </c>
      <c r="F20" s="24">
        <f>C20/'Evolución Denuncias'!C20</f>
        <v>0.13288643533123029</v>
      </c>
      <c r="G20" s="11">
        <v>939</v>
      </c>
      <c r="H20" s="11">
        <v>534</v>
      </c>
      <c r="I20" s="11">
        <v>405</v>
      </c>
      <c r="J20" s="24">
        <f>+G20/'Evolución Denuncias'!K20</f>
        <v>0.128594905505341</v>
      </c>
      <c r="K20" s="14">
        <f t="shared" si="0"/>
        <v>-7.1216617210682495E-2</v>
      </c>
      <c r="L20" s="14">
        <f t="shared" si="0"/>
        <v>-6.6433566433566432E-2</v>
      </c>
      <c r="M20" s="14">
        <f t="shared" si="0"/>
        <v>-7.7448747152619596E-2</v>
      </c>
      <c r="N20" s="24">
        <f t="shared" si="1"/>
        <v>-3.2294717028057085E-2</v>
      </c>
    </row>
    <row r="21" spans="2:14" ht="20.100000000000001" customHeight="1" thickBot="1" x14ac:dyDescent="0.25">
      <c r="B21" s="6" t="s">
        <v>12</v>
      </c>
      <c r="C21" s="11">
        <v>10</v>
      </c>
      <c r="D21" s="11">
        <v>10</v>
      </c>
      <c r="E21" s="11">
        <v>0</v>
      </c>
      <c r="F21" s="24">
        <f>C21/'Evolución Denuncias'!C21</f>
        <v>1.1750881316098707E-2</v>
      </c>
      <c r="G21" s="11">
        <v>12</v>
      </c>
      <c r="H21" s="11">
        <v>12</v>
      </c>
      <c r="I21" s="11">
        <v>0</v>
      </c>
      <c r="J21" s="24">
        <f>+G21/'Evolución Denuncias'!K21</f>
        <v>1.3015184381778741E-2</v>
      </c>
      <c r="K21" s="14">
        <f t="shared" si="0"/>
        <v>0.2</v>
      </c>
      <c r="L21" s="14">
        <f t="shared" si="0"/>
        <v>0.2</v>
      </c>
      <c r="M21" s="14" t="str">
        <f t="shared" si="0"/>
        <v>-</v>
      </c>
      <c r="N21" s="24">
        <f t="shared" si="1"/>
        <v>0.10759219088937089</v>
      </c>
    </row>
    <row r="22" spans="2:14" ht="20.100000000000001" customHeight="1" thickBot="1" x14ac:dyDescent="0.25">
      <c r="B22" s="6" t="s">
        <v>13</v>
      </c>
      <c r="C22" s="11">
        <v>110</v>
      </c>
      <c r="D22" s="11">
        <v>79</v>
      </c>
      <c r="E22" s="11">
        <v>31</v>
      </c>
      <c r="F22" s="24">
        <f>C22/'Evolución Denuncias'!C22</f>
        <v>5.3842388644150758E-2</v>
      </c>
      <c r="G22" s="11">
        <v>103</v>
      </c>
      <c r="H22" s="11">
        <v>75</v>
      </c>
      <c r="I22" s="11">
        <v>28</v>
      </c>
      <c r="J22" s="24">
        <f>+G22/'Evolución Denuncias'!K22</f>
        <v>5.1345962113659022E-2</v>
      </c>
      <c r="K22" s="14">
        <f t="shared" si="0"/>
        <v>-6.363636363636363E-2</v>
      </c>
      <c r="L22" s="14">
        <f t="shared" si="0"/>
        <v>-5.0632911392405063E-2</v>
      </c>
      <c r="M22" s="14">
        <f t="shared" si="0"/>
        <v>-9.6774193548387094E-2</v>
      </c>
      <c r="N22" s="24">
        <f t="shared" si="1"/>
        <v>-4.6365449107223802E-2</v>
      </c>
    </row>
    <row r="23" spans="2:14" ht="20.100000000000001" customHeight="1" thickBot="1" x14ac:dyDescent="0.25">
      <c r="B23" s="6" t="s">
        <v>14</v>
      </c>
      <c r="C23" s="11">
        <v>704</v>
      </c>
      <c r="D23" s="11">
        <v>344</v>
      </c>
      <c r="E23" s="11">
        <v>360</v>
      </c>
      <c r="F23" s="24">
        <f>C23/'Evolución Denuncias'!C23</f>
        <v>8.2541915816625636E-2</v>
      </c>
      <c r="G23" s="11">
        <v>926</v>
      </c>
      <c r="H23" s="11">
        <v>454</v>
      </c>
      <c r="I23" s="11">
        <v>472</v>
      </c>
      <c r="J23" s="24">
        <f>+G23/'Evolución Denuncias'!K23</f>
        <v>0.10413855150697256</v>
      </c>
      <c r="K23" s="14">
        <f t="shared" si="0"/>
        <v>0.31534090909090912</v>
      </c>
      <c r="L23" s="14">
        <f t="shared" si="0"/>
        <v>0.31976744186046513</v>
      </c>
      <c r="M23" s="14">
        <f t="shared" si="0"/>
        <v>0.31111111111111112</v>
      </c>
      <c r="N23" s="24">
        <f t="shared" si="1"/>
        <v>0.26164446847012623</v>
      </c>
    </row>
    <row r="24" spans="2:14" ht="20.100000000000001" customHeight="1" thickBot="1" x14ac:dyDescent="0.25">
      <c r="B24" s="6" t="s">
        <v>15</v>
      </c>
      <c r="C24" s="11">
        <v>77</v>
      </c>
      <c r="D24" s="11">
        <v>52</v>
      </c>
      <c r="E24" s="11">
        <v>25</v>
      </c>
      <c r="F24" s="24">
        <f>C24/'Evolución Denuncias'!C24</f>
        <v>3.7090558766859343E-2</v>
      </c>
      <c r="G24" s="11">
        <v>143</v>
      </c>
      <c r="H24" s="11">
        <v>103</v>
      </c>
      <c r="I24" s="11">
        <v>40</v>
      </c>
      <c r="J24" s="24">
        <f>+G24/'Evolución Denuncias'!K24</f>
        <v>7.1038251366120214E-2</v>
      </c>
      <c r="K24" s="14">
        <f t="shared" si="0"/>
        <v>0.8571428571428571</v>
      </c>
      <c r="L24" s="14">
        <f t="shared" si="0"/>
        <v>0.98076923076923073</v>
      </c>
      <c r="M24" s="14">
        <f t="shared" si="0"/>
        <v>0.6</v>
      </c>
      <c r="N24" s="24">
        <f t="shared" si="1"/>
        <v>0.91526506280604647</v>
      </c>
    </row>
    <row r="25" spans="2:14" ht="20.100000000000001" customHeight="1" thickBot="1" x14ac:dyDescent="0.25">
      <c r="B25" s="6" t="s">
        <v>16</v>
      </c>
      <c r="C25" s="11">
        <v>17</v>
      </c>
      <c r="D25" s="11">
        <v>10</v>
      </c>
      <c r="E25" s="11">
        <v>7</v>
      </c>
      <c r="F25" s="24">
        <f>C25/'Evolución Denuncias'!C25</f>
        <v>1.6052880075542966E-2</v>
      </c>
      <c r="G25" s="11">
        <v>13</v>
      </c>
      <c r="H25" s="11">
        <v>5</v>
      </c>
      <c r="I25" s="11">
        <v>8</v>
      </c>
      <c r="J25" s="24">
        <f>+G25/'Evolución Denuncias'!K25</f>
        <v>1.8651362984218076E-2</v>
      </c>
      <c r="K25" s="14">
        <f t="shared" si="0"/>
        <v>-0.23529411764705882</v>
      </c>
      <c r="L25" s="14">
        <f t="shared" si="0"/>
        <v>-0.5</v>
      </c>
      <c r="M25" s="14">
        <f t="shared" si="0"/>
        <v>0.14285714285714285</v>
      </c>
      <c r="N25" s="24">
        <f t="shared" si="1"/>
        <v>0.16187020001687891</v>
      </c>
    </row>
    <row r="26" spans="2:14" ht="20.100000000000001" customHeight="1" thickBot="1" x14ac:dyDescent="0.25">
      <c r="B26" s="7" t="s">
        <v>17</v>
      </c>
      <c r="C26" s="11">
        <v>184</v>
      </c>
      <c r="D26" s="11">
        <v>85</v>
      </c>
      <c r="E26" s="11">
        <v>99</v>
      </c>
      <c r="F26" s="24">
        <f>C26/'Evolución Denuncias'!C26</f>
        <v>0.11185410334346504</v>
      </c>
      <c r="G26" s="11">
        <v>211</v>
      </c>
      <c r="H26" s="11">
        <v>108</v>
      </c>
      <c r="I26" s="11">
        <v>103</v>
      </c>
      <c r="J26" s="24">
        <f>+G26/'Evolución Denuncias'!K26</f>
        <v>0.11301553294054634</v>
      </c>
      <c r="K26" s="14">
        <f t="shared" si="0"/>
        <v>0.14673913043478262</v>
      </c>
      <c r="L26" s="14">
        <f t="shared" si="0"/>
        <v>0.27058823529411763</v>
      </c>
      <c r="M26" s="14">
        <f t="shared" si="0"/>
        <v>4.0404040404040407E-2</v>
      </c>
      <c r="N26" s="24">
        <f t="shared" si="1"/>
        <v>1.0383433082601774E-2</v>
      </c>
    </row>
    <row r="27" spans="2:14" ht="20.100000000000001" customHeight="1" thickBot="1" x14ac:dyDescent="0.25">
      <c r="B27" s="8" t="s">
        <v>18</v>
      </c>
      <c r="C27" s="11">
        <v>34</v>
      </c>
      <c r="D27" s="11">
        <v>14</v>
      </c>
      <c r="E27" s="11">
        <v>20</v>
      </c>
      <c r="F27" s="24">
        <f>C27/'Evolución Denuncias'!C27</f>
        <v>0.11564625850340136</v>
      </c>
      <c r="G27" s="11">
        <v>9</v>
      </c>
      <c r="H27" s="11">
        <v>4</v>
      </c>
      <c r="I27" s="11">
        <v>5</v>
      </c>
      <c r="J27" s="24">
        <f>+G27/'Evolución Denuncias'!K27</f>
        <v>3.3834586466165412E-2</v>
      </c>
      <c r="K27" s="14">
        <f t="shared" si="0"/>
        <v>-0.73529411764705888</v>
      </c>
      <c r="L27" s="14">
        <f t="shared" si="0"/>
        <v>-0.7142857142857143</v>
      </c>
      <c r="M27" s="14">
        <f t="shared" si="0"/>
        <v>-0.75</v>
      </c>
      <c r="N27" s="24">
        <f t="shared" si="1"/>
        <v>-0.70743034055727561</v>
      </c>
    </row>
    <row r="28" spans="2:14" ht="20.100000000000001" customHeight="1" thickBot="1" x14ac:dyDescent="0.25">
      <c r="B28" s="9" t="s">
        <v>19</v>
      </c>
      <c r="C28" s="12">
        <f>SUM(C11:C27)</f>
        <v>4473</v>
      </c>
      <c r="D28" s="12">
        <f t="shared" ref="D28:E28" si="2">SUM(D11:D27)</f>
        <v>2440</v>
      </c>
      <c r="E28" s="12">
        <f t="shared" si="2"/>
        <v>2033</v>
      </c>
      <c r="F28" s="25">
        <f>C28/'Evolución Denuncias'!C28</f>
        <v>8.4162793760701446E-2</v>
      </c>
      <c r="G28" s="12">
        <f>SUM(G11:G27)</f>
        <v>5480</v>
      </c>
      <c r="H28" s="12">
        <f t="shared" ref="H28:I28" si="3">SUM(H11:H27)</f>
        <v>3051</v>
      </c>
      <c r="I28" s="12">
        <f t="shared" si="3"/>
        <v>2429</v>
      </c>
      <c r="J28" s="25">
        <f>+G28/'Evolución Denuncias'!K28</f>
        <v>0.1028760231283322</v>
      </c>
      <c r="K28" s="15">
        <f t="shared" si="0"/>
        <v>0.22512854907221105</v>
      </c>
      <c r="L28" s="15">
        <f t="shared" si="0"/>
        <v>0.25040983606557377</v>
      </c>
      <c r="M28" s="15">
        <f t="shared" si="0"/>
        <v>0.19478603049680276</v>
      </c>
      <c r="N28" s="25">
        <f t="shared" si="1"/>
        <v>0.22234562960015022</v>
      </c>
    </row>
    <row r="29" spans="2:14" x14ac:dyDescent="0.2">
      <c r="C29" s="20"/>
      <c r="D29" s="20"/>
      <c r="E29" s="20"/>
      <c r="G29" s="20"/>
      <c r="H29" s="20"/>
      <c r="I29" s="20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2.75" x14ac:dyDescent="0.2"/>
  <cols>
    <col min="1" max="1" width="8.625" customWidth="1"/>
    <col min="2" max="2" width="23.5" bestFit="1" customWidth="1"/>
    <col min="3" max="3" width="20.625" customWidth="1"/>
    <col min="4" max="4" width="12.875" customWidth="1"/>
    <col min="5" max="5" width="13.125" bestFit="1" customWidth="1"/>
    <col min="6" max="6" width="13.125" customWidth="1"/>
    <col min="7" max="7" width="15.5" bestFit="1" customWidth="1"/>
    <col min="8" max="8" width="15.5" customWidth="1"/>
    <col min="9" max="9" width="18.625" bestFit="1" customWidth="1"/>
    <col min="10" max="10" width="11.375" bestFit="1" customWidth="1"/>
    <col min="11" max="11" width="13.125" bestFit="1" customWidth="1"/>
    <col min="12" max="12" width="13.125" customWidth="1"/>
    <col min="13" max="13" width="15.5" bestFit="1" customWidth="1"/>
    <col min="14" max="14" width="15.5" customWidth="1"/>
    <col min="15" max="15" width="18.625" bestFit="1" customWidth="1"/>
    <col min="16" max="16" width="14.375" customWidth="1"/>
    <col min="17" max="17" width="14.125" customWidth="1"/>
    <col min="18" max="24" width="20.625" customWidth="1"/>
    <col min="25" max="25" width="11.875" customWidth="1"/>
  </cols>
  <sheetData>
    <row r="8" spans="2:14" ht="49.5" customHeight="1" x14ac:dyDescent="0.2"/>
    <row r="9" spans="2:14" ht="44.25" customHeight="1" thickBot="1" x14ac:dyDescent="0.25">
      <c r="C9" s="51" t="s">
        <v>119</v>
      </c>
      <c r="D9" s="51"/>
      <c r="E9" s="51"/>
      <c r="F9" s="51"/>
      <c r="G9" s="51"/>
      <c r="H9" s="27"/>
      <c r="I9" s="50" t="s">
        <v>120</v>
      </c>
      <c r="J9" s="51"/>
      <c r="K9" s="51"/>
      <c r="L9" s="51"/>
      <c r="M9" s="51"/>
      <c r="N9" s="27"/>
    </row>
    <row r="10" spans="2:14" ht="72" thickBot="1" x14ac:dyDescent="0.25">
      <c r="C10" s="10" t="s">
        <v>36</v>
      </c>
      <c r="D10" s="10" t="s">
        <v>37</v>
      </c>
      <c r="E10" s="10" t="s">
        <v>38</v>
      </c>
      <c r="F10" s="10" t="s">
        <v>115</v>
      </c>
      <c r="G10" s="10" t="s">
        <v>117</v>
      </c>
      <c r="H10" s="10" t="s">
        <v>116</v>
      </c>
      <c r="I10" s="10" t="s">
        <v>36</v>
      </c>
      <c r="J10" s="10" t="s">
        <v>37</v>
      </c>
      <c r="K10" s="10" t="s">
        <v>38</v>
      </c>
      <c r="L10" s="10" t="s">
        <v>115</v>
      </c>
      <c r="M10" s="10" t="s">
        <v>117</v>
      </c>
      <c r="N10" s="10" t="s">
        <v>116</v>
      </c>
    </row>
    <row r="11" spans="2:14" ht="20.100000000000001" customHeight="1" thickBot="1" x14ac:dyDescent="0.25">
      <c r="B11" s="5" t="s">
        <v>2</v>
      </c>
      <c r="C11" s="11">
        <v>9505</v>
      </c>
      <c r="D11" s="11">
        <v>7046</v>
      </c>
      <c r="E11" s="11">
        <v>2459</v>
      </c>
      <c r="F11" s="11">
        <v>20</v>
      </c>
      <c r="G11" s="11">
        <v>19</v>
      </c>
      <c r="H11" s="11">
        <v>1</v>
      </c>
      <c r="I11" s="11">
        <v>9340</v>
      </c>
      <c r="J11" s="11">
        <v>6947</v>
      </c>
      <c r="K11" s="11">
        <v>2393</v>
      </c>
      <c r="L11" s="11">
        <v>23</v>
      </c>
      <c r="M11" s="11">
        <v>17</v>
      </c>
      <c r="N11" s="11">
        <v>6</v>
      </c>
    </row>
    <row r="12" spans="2:14" ht="20.100000000000001" customHeight="1" thickBot="1" x14ac:dyDescent="0.25">
      <c r="B12" s="6" t="s">
        <v>3</v>
      </c>
      <c r="C12" s="11">
        <v>1141</v>
      </c>
      <c r="D12" s="11">
        <v>571</v>
      </c>
      <c r="E12" s="11">
        <v>570</v>
      </c>
      <c r="F12" s="11">
        <v>10</v>
      </c>
      <c r="G12" s="11">
        <v>6</v>
      </c>
      <c r="H12" s="11">
        <v>4</v>
      </c>
      <c r="I12" s="11">
        <v>1308</v>
      </c>
      <c r="J12" s="11">
        <v>716</v>
      </c>
      <c r="K12" s="11">
        <v>592</v>
      </c>
      <c r="L12" s="11">
        <v>20</v>
      </c>
      <c r="M12" s="11">
        <v>15</v>
      </c>
      <c r="N12" s="11">
        <v>5</v>
      </c>
    </row>
    <row r="13" spans="2:14" ht="20.100000000000001" customHeight="1" thickBot="1" x14ac:dyDescent="0.25">
      <c r="B13" s="6" t="s">
        <v>4</v>
      </c>
      <c r="C13" s="11">
        <v>907</v>
      </c>
      <c r="D13" s="11">
        <v>505</v>
      </c>
      <c r="E13" s="11">
        <v>402</v>
      </c>
      <c r="F13" s="11">
        <v>0</v>
      </c>
      <c r="G13" s="11">
        <v>0</v>
      </c>
      <c r="H13" s="11">
        <v>0</v>
      </c>
      <c r="I13" s="11">
        <v>799</v>
      </c>
      <c r="J13" s="11">
        <v>512</v>
      </c>
      <c r="K13" s="11">
        <v>287</v>
      </c>
      <c r="L13" s="11">
        <v>12</v>
      </c>
      <c r="M13" s="11">
        <v>10</v>
      </c>
      <c r="N13" s="11">
        <v>2</v>
      </c>
    </row>
    <row r="14" spans="2:14" ht="20.100000000000001" customHeight="1" thickBot="1" x14ac:dyDescent="0.25">
      <c r="B14" s="6" t="s">
        <v>5</v>
      </c>
      <c r="C14" s="11">
        <v>2197</v>
      </c>
      <c r="D14" s="11">
        <v>1235</v>
      </c>
      <c r="E14" s="11">
        <v>962</v>
      </c>
      <c r="F14" s="11">
        <v>9</v>
      </c>
      <c r="G14" s="11">
        <v>6</v>
      </c>
      <c r="H14" s="11">
        <v>3</v>
      </c>
      <c r="I14" s="11">
        <v>2221</v>
      </c>
      <c r="J14" s="11">
        <v>1179</v>
      </c>
      <c r="K14" s="11">
        <v>1042</v>
      </c>
      <c r="L14" s="11">
        <v>1</v>
      </c>
      <c r="M14" s="11">
        <v>1</v>
      </c>
      <c r="N14" s="11">
        <v>0</v>
      </c>
    </row>
    <row r="15" spans="2:14" ht="20.100000000000001" customHeight="1" thickBot="1" x14ac:dyDescent="0.25">
      <c r="B15" s="6" t="s">
        <v>6</v>
      </c>
      <c r="C15" s="11">
        <v>2742</v>
      </c>
      <c r="D15" s="11">
        <v>2022</v>
      </c>
      <c r="E15" s="11">
        <v>720</v>
      </c>
      <c r="F15" s="11">
        <v>6</v>
      </c>
      <c r="G15" s="11">
        <v>4</v>
      </c>
      <c r="H15" s="11">
        <v>2</v>
      </c>
      <c r="I15" s="11">
        <v>2762</v>
      </c>
      <c r="J15" s="11">
        <v>1894</v>
      </c>
      <c r="K15" s="11">
        <v>868</v>
      </c>
      <c r="L15" s="11">
        <v>4</v>
      </c>
      <c r="M15" s="11">
        <v>4</v>
      </c>
      <c r="N15" s="11">
        <v>0</v>
      </c>
    </row>
    <row r="16" spans="2:14" ht="20.100000000000001" customHeight="1" thickBot="1" x14ac:dyDescent="0.25">
      <c r="B16" s="6" t="s">
        <v>7</v>
      </c>
      <c r="C16" s="11">
        <v>578</v>
      </c>
      <c r="D16" s="11">
        <v>414</v>
      </c>
      <c r="E16" s="11">
        <v>164</v>
      </c>
      <c r="F16" s="11">
        <v>3</v>
      </c>
      <c r="G16" s="11">
        <v>0</v>
      </c>
      <c r="H16" s="11">
        <v>3</v>
      </c>
      <c r="I16" s="11">
        <v>698</v>
      </c>
      <c r="J16" s="11">
        <v>391</v>
      </c>
      <c r="K16" s="11">
        <v>307</v>
      </c>
      <c r="L16" s="11">
        <v>0</v>
      </c>
      <c r="M16" s="11">
        <v>0</v>
      </c>
      <c r="N16" s="11">
        <v>0</v>
      </c>
    </row>
    <row r="17" spans="2:14" ht="20.100000000000001" customHeight="1" thickBot="1" x14ac:dyDescent="0.25">
      <c r="B17" s="6" t="s">
        <v>8</v>
      </c>
      <c r="C17" s="11">
        <v>1376</v>
      </c>
      <c r="D17" s="11">
        <v>915</v>
      </c>
      <c r="E17" s="11">
        <v>461</v>
      </c>
      <c r="F17" s="11">
        <v>8</v>
      </c>
      <c r="G17" s="11">
        <v>5</v>
      </c>
      <c r="H17" s="11">
        <v>3</v>
      </c>
      <c r="I17" s="11">
        <v>1715</v>
      </c>
      <c r="J17" s="11">
        <v>1010</v>
      </c>
      <c r="K17" s="11">
        <v>705</v>
      </c>
      <c r="L17" s="11">
        <v>13</v>
      </c>
      <c r="M17" s="11">
        <v>10</v>
      </c>
      <c r="N17" s="11">
        <v>3</v>
      </c>
    </row>
    <row r="18" spans="2:14" ht="20.100000000000001" customHeight="1" thickBot="1" x14ac:dyDescent="0.25">
      <c r="B18" s="6" t="s">
        <v>9</v>
      </c>
      <c r="C18" s="11">
        <v>1698</v>
      </c>
      <c r="D18" s="11">
        <v>1030</v>
      </c>
      <c r="E18" s="11">
        <v>668</v>
      </c>
      <c r="F18" s="11">
        <v>0</v>
      </c>
      <c r="G18" s="11">
        <v>0</v>
      </c>
      <c r="H18" s="11">
        <v>0</v>
      </c>
      <c r="I18" s="11">
        <v>1657</v>
      </c>
      <c r="J18" s="11">
        <v>1005</v>
      </c>
      <c r="K18" s="11">
        <v>652</v>
      </c>
      <c r="L18" s="11">
        <v>12</v>
      </c>
      <c r="M18" s="11">
        <v>3</v>
      </c>
      <c r="N18" s="11">
        <v>9</v>
      </c>
    </row>
    <row r="19" spans="2:14" ht="20.100000000000001" customHeight="1" thickBot="1" x14ac:dyDescent="0.25">
      <c r="B19" s="6" t="s">
        <v>10</v>
      </c>
      <c r="C19" s="11">
        <v>6665</v>
      </c>
      <c r="D19" s="11">
        <v>3506</v>
      </c>
      <c r="E19" s="11">
        <v>3159</v>
      </c>
      <c r="F19" s="11">
        <v>5</v>
      </c>
      <c r="G19" s="11">
        <v>4</v>
      </c>
      <c r="H19" s="11">
        <v>1</v>
      </c>
      <c r="I19" s="11">
        <v>6717</v>
      </c>
      <c r="J19" s="11">
        <v>3545</v>
      </c>
      <c r="K19" s="11">
        <v>3172</v>
      </c>
      <c r="L19" s="11">
        <v>8</v>
      </c>
      <c r="M19" s="11">
        <v>7</v>
      </c>
      <c r="N19" s="11">
        <v>1</v>
      </c>
    </row>
    <row r="20" spans="2:14" ht="20.100000000000001" customHeight="1" thickBot="1" x14ac:dyDescent="0.25">
      <c r="B20" s="6" t="s">
        <v>11</v>
      </c>
      <c r="C20" s="11">
        <v>6906</v>
      </c>
      <c r="D20" s="11">
        <v>4071</v>
      </c>
      <c r="E20" s="11">
        <v>2835</v>
      </c>
      <c r="F20" s="11">
        <v>18</v>
      </c>
      <c r="G20" s="11">
        <v>14</v>
      </c>
      <c r="H20" s="11">
        <v>4</v>
      </c>
      <c r="I20" s="11">
        <v>6845</v>
      </c>
      <c r="J20" s="11">
        <v>3929</v>
      </c>
      <c r="K20" s="11">
        <v>2916</v>
      </c>
      <c r="L20" s="11">
        <v>5</v>
      </c>
      <c r="M20" s="11">
        <v>4</v>
      </c>
      <c r="N20" s="11">
        <v>1</v>
      </c>
    </row>
    <row r="21" spans="2:14" ht="20.100000000000001" customHeight="1" thickBot="1" x14ac:dyDescent="0.25">
      <c r="B21" s="6" t="s">
        <v>12</v>
      </c>
      <c r="C21" s="11">
        <v>784</v>
      </c>
      <c r="D21" s="11">
        <v>652</v>
      </c>
      <c r="E21" s="11">
        <v>132</v>
      </c>
      <c r="F21" s="11">
        <v>0</v>
      </c>
      <c r="G21" s="11">
        <v>0</v>
      </c>
      <c r="H21" s="11">
        <v>0</v>
      </c>
      <c r="I21" s="11">
        <v>843</v>
      </c>
      <c r="J21" s="11">
        <v>771</v>
      </c>
      <c r="K21" s="11">
        <v>72</v>
      </c>
      <c r="L21" s="11">
        <v>0</v>
      </c>
      <c r="M21" s="11">
        <v>0</v>
      </c>
      <c r="N21" s="11">
        <v>0</v>
      </c>
    </row>
    <row r="22" spans="2:14" ht="20.100000000000001" customHeight="1" thickBot="1" x14ac:dyDescent="0.25">
      <c r="B22" s="6" t="s">
        <v>13</v>
      </c>
      <c r="C22" s="11">
        <v>1958</v>
      </c>
      <c r="D22" s="11">
        <v>1473</v>
      </c>
      <c r="E22" s="11">
        <v>485</v>
      </c>
      <c r="F22" s="11">
        <v>12</v>
      </c>
      <c r="G22" s="11">
        <v>12</v>
      </c>
      <c r="H22" s="11">
        <v>0</v>
      </c>
      <c r="I22" s="11">
        <v>1815</v>
      </c>
      <c r="J22" s="11">
        <v>1369</v>
      </c>
      <c r="K22" s="11">
        <v>446</v>
      </c>
      <c r="L22" s="11">
        <v>2</v>
      </c>
      <c r="M22" s="11">
        <v>1</v>
      </c>
      <c r="N22" s="11">
        <v>1</v>
      </c>
    </row>
    <row r="23" spans="2:14" ht="20.100000000000001" customHeight="1" thickBot="1" x14ac:dyDescent="0.25">
      <c r="B23" s="6" t="s">
        <v>14</v>
      </c>
      <c r="C23" s="11">
        <v>7694</v>
      </c>
      <c r="D23" s="11">
        <v>4145</v>
      </c>
      <c r="E23" s="11">
        <v>3549</v>
      </c>
      <c r="F23" s="11">
        <v>2</v>
      </c>
      <c r="G23" s="11">
        <v>1</v>
      </c>
      <c r="H23" s="11">
        <v>1</v>
      </c>
      <c r="I23" s="11">
        <v>7870</v>
      </c>
      <c r="J23" s="11">
        <v>4196</v>
      </c>
      <c r="K23" s="11">
        <v>3674</v>
      </c>
      <c r="L23" s="11">
        <v>4</v>
      </c>
      <c r="M23" s="11">
        <v>4</v>
      </c>
      <c r="N23" s="11">
        <v>0</v>
      </c>
    </row>
    <row r="24" spans="2:14" ht="20.100000000000001" customHeight="1" thickBot="1" x14ac:dyDescent="0.25">
      <c r="B24" s="6" t="s">
        <v>15</v>
      </c>
      <c r="C24" s="11">
        <v>1826</v>
      </c>
      <c r="D24" s="11">
        <v>1176</v>
      </c>
      <c r="E24" s="11">
        <v>650</v>
      </c>
      <c r="F24" s="11">
        <v>3</v>
      </c>
      <c r="G24" s="11">
        <v>2</v>
      </c>
      <c r="H24" s="11">
        <v>1</v>
      </c>
      <c r="I24" s="11">
        <v>1885</v>
      </c>
      <c r="J24" s="11">
        <v>1265</v>
      </c>
      <c r="K24" s="11">
        <v>620</v>
      </c>
      <c r="L24" s="11">
        <v>2</v>
      </c>
      <c r="M24" s="11">
        <v>2</v>
      </c>
      <c r="N24" s="11">
        <v>0</v>
      </c>
    </row>
    <row r="25" spans="2:14" ht="20.100000000000001" customHeight="1" thickBot="1" x14ac:dyDescent="0.25">
      <c r="B25" s="6" t="s">
        <v>16</v>
      </c>
      <c r="C25" s="11">
        <v>903</v>
      </c>
      <c r="D25" s="11">
        <v>399</v>
      </c>
      <c r="E25" s="11">
        <v>504</v>
      </c>
      <c r="F25" s="11">
        <v>0</v>
      </c>
      <c r="G25" s="11">
        <v>0</v>
      </c>
      <c r="H25" s="11">
        <v>0</v>
      </c>
      <c r="I25" s="11">
        <v>657</v>
      </c>
      <c r="J25" s="11">
        <v>257</v>
      </c>
      <c r="K25" s="11">
        <v>400</v>
      </c>
      <c r="L25" s="11">
        <v>2</v>
      </c>
      <c r="M25" s="11">
        <v>2</v>
      </c>
      <c r="N25" s="11">
        <v>0</v>
      </c>
    </row>
    <row r="26" spans="2:14" ht="20.100000000000001" customHeight="1" thickBot="1" x14ac:dyDescent="0.25">
      <c r="B26" s="7" t="s">
        <v>17</v>
      </c>
      <c r="C26" s="11">
        <v>1619</v>
      </c>
      <c r="D26" s="11">
        <v>851</v>
      </c>
      <c r="E26" s="11">
        <v>768</v>
      </c>
      <c r="F26" s="11">
        <v>6</v>
      </c>
      <c r="G26" s="11">
        <v>0</v>
      </c>
      <c r="H26" s="11">
        <v>6</v>
      </c>
      <c r="I26" s="11">
        <v>1804</v>
      </c>
      <c r="J26" s="11">
        <v>905</v>
      </c>
      <c r="K26" s="11">
        <v>899</v>
      </c>
      <c r="L26" s="11">
        <v>13</v>
      </c>
      <c r="M26" s="11">
        <v>4</v>
      </c>
      <c r="N26" s="11">
        <v>9</v>
      </c>
    </row>
    <row r="27" spans="2:14" ht="20.100000000000001" customHeight="1" thickBot="1" x14ac:dyDescent="0.25">
      <c r="B27" s="8" t="s">
        <v>18</v>
      </c>
      <c r="C27" s="11">
        <v>226</v>
      </c>
      <c r="D27" s="11">
        <v>87</v>
      </c>
      <c r="E27" s="11">
        <v>139</v>
      </c>
      <c r="F27" s="11">
        <v>0</v>
      </c>
      <c r="G27" s="11">
        <v>0</v>
      </c>
      <c r="H27" s="11">
        <v>0</v>
      </c>
      <c r="I27" s="11">
        <v>220</v>
      </c>
      <c r="J27" s="11">
        <v>99</v>
      </c>
      <c r="K27" s="11">
        <v>121</v>
      </c>
      <c r="L27" s="11">
        <v>0</v>
      </c>
      <c r="M27" s="11">
        <v>0</v>
      </c>
      <c r="N27" s="11">
        <v>0</v>
      </c>
    </row>
    <row r="28" spans="2:14" ht="20.100000000000001" customHeight="1" thickBot="1" x14ac:dyDescent="0.25">
      <c r="B28" s="9" t="s">
        <v>19</v>
      </c>
      <c r="C28" s="12">
        <f>SUM(C11:C27)</f>
        <v>48725</v>
      </c>
      <c r="D28" s="12">
        <f t="shared" ref="D28:H28" si="0">SUM(D11:D27)</f>
        <v>30098</v>
      </c>
      <c r="E28" s="12">
        <f t="shared" si="0"/>
        <v>18627</v>
      </c>
      <c r="F28" s="12">
        <f t="shared" si="0"/>
        <v>102</v>
      </c>
      <c r="G28" s="12">
        <f t="shared" si="0"/>
        <v>73</v>
      </c>
      <c r="H28" s="12">
        <f t="shared" si="0"/>
        <v>29</v>
      </c>
      <c r="I28" s="12">
        <f>SUM(I11:I27)</f>
        <v>49156</v>
      </c>
      <c r="J28" s="12">
        <f t="shared" ref="J28:N28" si="1">SUM(J11:J27)</f>
        <v>29990</v>
      </c>
      <c r="K28" s="12">
        <f t="shared" si="1"/>
        <v>19166</v>
      </c>
      <c r="L28" s="12">
        <f t="shared" si="1"/>
        <v>121</v>
      </c>
      <c r="M28" s="12">
        <f t="shared" si="1"/>
        <v>84</v>
      </c>
      <c r="N28" s="12">
        <f t="shared" si="1"/>
        <v>37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1" spans="2:14" ht="39.75" customHeight="1" thickBot="1" x14ac:dyDescent="0.25">
      <c r="C31" s="27" t="s">
        <v>122</v>
      </c>
      <c r="D31" s="28"/>
      <c r="E31" s="28"/>
      <c r="F31" s="27" t="s">
        <v>122</v>
      </c>
      <c r="G31" s="28"/>
      <c r="H31" s="28"/>
    </row>
    <row r="32" spans="2:14" ht="57.75" thickBot="1" x14ac:dyDescent="0.25">
      <c r="C32" s="10" t="s">
        <v>36</v>
      </c>
      <c r="D32" s="10" t="s">
        <v>37</v>
      </c>
      <c r="E32" s="10" t="s">
        <v>38</v>
      </c>
      <c r="F32" s="10" t="s">
        <v>112</v>
      </c>
      <c r="G32" s="10" t="s">
        <v>113</v>
      </c>
      <c r="H32" s="10" t="s">
        <v>114</v>
      </c>
    </row>
    <row r="33" spans="2:8" ht="20.100000000000001" customHeight="1" thickBot="1" x14ac:dyDescent="0.25">
      <c r="B33" s="5" t="s">
        <v>2</v>
      </c>
      <c r="C33" s="14">
        <f t="shared" ref="C33:C50" si="2">IF(C11&gt;0,(I11-C11)/C11,"-")</f>
        <v>-1.7359284587059442E-2</v>
      </c>
      <c r="D33" s="14">
        <f t="shared" ref="D33:D50" si="3">IF(D11&gt;0,(J11-D11)/D11,"-")</f>
        <v>-1.4050525120635822E-2</v>
      </c>
      <c r="E33" s="14">
        <f t="shared" ref="E33:E50" si="4">IF(E11&gt;0,(K11-E11)/E11,"-")</f>
        <v>-2.684017893452623E-2</v>
      </c>
      <c r="F33" s="14">
        <f t="shared" ref="F33:F50" si="5">IF(F11&gt;0,(L11-F11)/F11,"-")</f>
        <v>0.15</v>
      </c>
      <c r="G33" s="14">
        <f t="shared" ref="G33:G50" si="6">IF(G11&gt;0,(M11-G11)/G11,"-")</f>
        <v>-0.10526315789473684</v>
      </c>
      <c r="H33" s="14">
        <f t="shared" ref="H33:H50" si="7">IF(H11&gt;0,(N11-H11)/H11,"-")</f>
        <v>5</v>
      </c>
    </row>
    <row r="34" spans="2:8" ht="20.100000000000001" customHeight="1" thickBot="1" x14ac:dyDescent="0.25">
      <c r="B34" s="6" t="s">
        <v>3</v>
      </c>
      <c r="C34" s="14">
        <f t="shared" si="2"/>
        <v>0.14636283961437335</v>
      </c>
      <c r="D34" s="14">
        <f t="shared" si="3"/>
        <v>0.25394045534150611</v>
      </c>
      <c r="E34" s="14">
        <f t="shared" si="4"/>
        <v>3.8596491228070177E-2</v>
      </c>
      <c r="F34" s="14">
        <f t="shared" si="5"/>
        <v>1</v>
      </c>
      <c r="G34" s="14">
        <f t="shared" si="6"/>
        <v>1.5</v>
      </c>
      <c r="H34" s="14">
        <f t="shared" si="7"/>
        <v>0.25</v>
      </c>
    </row>
    <row r="35" spans="2:8" ht="20.100000000000001" customHeight="1" thickBot="1" x14ac:dyDescent="0.25">
      <c r="B35" s="6" t="s">
        <v>4</v>
      </c>
      <c r="C35" s="14">
        <f t="shared" si="2"/>
        <v>-0.11907386990077178</v>
      </c>
      <c r="D35" s="14">
        <f t="shared" si="3"/>
        <v>1.3861386138613862E-2</v>
      </c>
      <c r="E35" s="14">
        <f t="shared" si="4"/>
        <v>-0.28606965174129351</v>
      </c>
      <c r="F35" s="14" t="str">
        <f t="shared" si="5"/>
        <v>-</v>
      </c>
      <c r="G35" s="14" t="str">
        <f t="shared" si="6"/>
        <v>-</v>
      </c>
      <c r="H35" s="14" t="str">
        <f t="shared" si="7"/>
        <v>-</v>
      </c>
    </row>
    <row r="36" spans="2:8" ht="20.100000000000001" customHeight="1" thickBot="1" x14ac:dyDescent="0.25">
      <c r="B36" s="6" t="s">
        <v>5</v>
      </c>
      <c r="C36" s="14">
        <f t="shared" si="2"/>
        <v>1.0923987255348202E-2</v>
      </c>
      <c r="D36" s="14">
        <f t="shared" si="3"/>
        <v>-4.5344129554655874E-2</v>
      </c>
      <c r="E36" s="14">
        <f t="shared" si="4"/>
        <v>8.3160083160083165E-2</v>
      </c>
      <c r="F36" s="14">
        <f t="shared" si="5"/>
        <v>-0.88888888888888884</v>
      </c>
      <c r="G36" s="14">
        <f t="shared" si="6"/>
        <v>-0.83333333333333337</v>
      </c>
      <c r="H36" s="14">
        <f t="shared" si="7"/>
        <v>-1</v>
      </c>
    </row>
    <row r="37" spans="2:8" ht="20.100000000000001" customHeight="1" thickBot="1" x14ac:dyDescent="0.25">
      <c r="B37" s="6" t="s">
        <v>6</v>
      </c>
      <c r="C37" s="14">
        <f t="shared" si="2"/>
        <v>7.2939460247994168E-3</v>
      </c>
      <c r="D37" s="14">
        <f t="shared" si="3"/>
        <v>-6.330365974282888E-2</v>
      </c>
      <c r="E37" s="14">
        <f t="shared" si="4"/>
        <v>0.20555555555555555</v>
      </c>
      <c r="F37" s="14">
        <f t="shared" si="5"/>
        <v>-0.33333333333333331</v>
      </c>
      <c r="G37" s="14">
        <f t="shared" si="6"/>
        <v>0</v>
      </c>
      <c r="H37" s="14">
        <f t="shared" si="7"/>
        <v>-1</v>
      </c>
    </row>
    <row r="38" spans="2:8" ht="20.100000000000001" customHeight="1" thickBot="1" x14ac:dyDescent="0.25">
      <c r="B38" s="6" t="s">
        <v>7</v>
      </c>
      <c r="C38" s="14">
        <f t="shared" si="2"/>
        <v>0.20761245674740483</v>
      </c>
      <c r="D38" s="14">
        <f t="shared" si="3"/>
        <v>-5.5555555555555552E-2</v>
      </c>
      <c r="E38" s="14">
        <f t="shared" si="4"/>
        <v>0.87195121951219512</v>
      </c>
      <c r="F38" s="14">
        <f t="shared" si="5"/>
        <v>-1</v>
      </c>
      <c r="G38" s="14" t="str">
        <f t="shared" si="6"/>
        <v>-</v>
      </c>
      <c r="H38" s="14">
        <f t="shared" si="7"/>
        <v>-1</v>
      </c>
    </row>
    <row r="39" spans="2:8" ht="20.100000000000001" customHeight="1" thickBot="1" x14ac:dyDescent="0.25">
      <c r="B39" s="6" t="s">
        <v>8</v>
      </c>
      <c r="C39" s="14">
        <f t="shared" si="2"/>
        <v>0.24636627906976744</v>
      </c>
      <c r="D39" s="14">
        <f t="shared" si="3"/>
        <v>0.10382513661202186</v>
      </c>
      <c r="E39" s="14">
        <f t="shared" si="4"/>
        <v>0.5292841648590022</v>
      </c>
      <c r="F39" s="14">
        <f t="shared" si="5"/>
        <v>0.625</v>
      </c>
      <c r="G39" s="14">
        <f t="shared" si="6"/>
        <v>1</v>
      </c>
      <c r="H39" s="14">
        <f t="shared" si="7"/>
        <v>0</v>
      </c>
    </row>
    <row r="40" spans="2:8" ht="20.100000000000001" customHeight="1" thickBot="1" x14ac:dyDescent="0.25">
      <c r="B40" s="6" t="s">
        <v>9</v>
      </c>
      <c r="C40" s="14">
        <f t="shared" si="2"/>
        <v>-2.4146054181389872E-2</v>
      </c>
      <c r="D40" s="14">
        <f t="shared" si="3"/>
        <v>-2.4271844660194174E-2</v>
      </c>
      <c r="E40" s="14">
        <f t="shared" si="4"/>
        <v>-2.3952095808383235E-2</v>
      </c>
      <c r="F40" s="14" t="str">
        <f t="shared" si="5"/>
        <v>-</v>
      </c>
      <c r="G40" s="14" t="str">
        <f t="shared" si="6"/>
        <v>-</v>
      </c>
      <c r="H40" s="14" t="str">
        <f t="shared" si="7"/>
        <v>-</v>
      </c>
    </row>
    <row r="41" spans="2:8" ht="20.100000000000001" customHeight="1" thickBot="1" x14ac:dyDescent="0.25">
      <c r="B41" s="6" t="s">
        <v>10</v>
      </c>
      <c r="C41" s="14">
        <f t="shared" si="2"/>
        <v>7.8019504876219057E-3</v>
      </c>
      <c r="D41" s="14">
        <f t="shared" si="3"/>
        <v>1.1123787792355962E-2</v>
      </c>
      <c r="E41" s="14">
        <f t="shared" si="4"/>
        <v>4.11522633744856E-3</v>
      </c>
      <c r="F41" s="14">
        <f t="shared" si="5"/>
        <v>0.6</v>
      </c>
      <c r="G41" s="14">
        <f t="shared" si="6"/>
        <v>0.75</v>
      </c>
      <c r="H41" s="14">
        <f t="shared" si="7"/>
        <v>0</v>
      </c>
    </row>
    <row r="42" spans="2:8" ht="20.100000000000001" customHeight="1" thickBot="1" x14ac:dyDescent="0.25">
      <c r="B42" s="6" t="s">
        <v>11</v>
      </c>
      <c r="C42" s="14">
        <f t="shared" si="2"/>
        <v>-8.8328989284679992E-3</v>
      </c>
      <c r="D42" s="14">
        <f t="shared" si="3"/>
        <v>-3.4880864652419553E-2</v>
      </c>
      <c r="E42" s="14">
        <f t="shared" si="4"/>
        <v>2.8571428571428571E-2</v>
      </c>
      <c r="F42" s="14">
        <f t="shared" si="5"/>
        <v>-0.72222222222222221</v>
      </c>
      <c r="G42" s="14">
        <f t="shared" si="6"/>
        <v>-0.7142857142857143</v>
      </c>
      <c r="H42" s="14">
        <f t="shared" si="7"/>
        <v>-0.75</v>
      </c>
    </row>
    <row r="43" spans="2:8" ht="20.100000000000001" customHeight="1" thickBot="1" x14ac:dyDescent="0.25">
      <c r="B43" s="6" t="s">
        <v>12</v>
      </c>
      <c r="C43" s="14">
        <f t="shared" si="2"/>
        <v>7.5255102040816327E-2</v>
      </c>
      <c r="D43" s="14">
        <f t="shared" si="3"/>
        <v>0.18251533742331288</v>
      </c>
      <c r="E43" s="14">
        <f t="shared" si="4"/>
        <v>-0.45454545454545453</v>
      </c>
      <c r="F43" s="14" t="str">
        <f t="shared" si="5"/>
        <v>-</v>
      </c>
      <c r="G43" s="14" t="str">
        <f t="shared" si="6"/>
        <v>-</v>
      </c>
      <c r="H43" s="14" t="str">
        <f t="shared" si="7"/>
        <v>-</v>
      </c>
    </row>
    <row r="44" spans="2:8" ht="20.100000000000001" customHeight="1" thickBot="1" x14ac:dyDescent="0.25">
      <c r="B44" s="6" t="s">
        <v>13</v>
      </c>
      <c r="C44" s="14">
        <f t="shared" si="2"/>
        <v>-7.3033707865168537E-2</v>
      </c>
      <c r="D44" s="14">
        <f t="shared" si="3"/>
        <v>-7.0604209097080789E-2</v>
      </c>
      <c r="E44" s="14">
        <f t="shared" si="4"/>
        <v>-8.0412371134020624E-2</v>
      </c>
      <c r="F44" s="14">
        <f t="shared" si="5"/>
        <v>-0.83333333333333337</v>
      </c>
      <c r="G44" s="14">
        <f t="shared" si="6"/>
        <v>-0.91666666666666663</v>
      </c>
      <c r="H44" s="14" t="str">
        <f t="shared" si="7"/>
        <v>-</v>
      </c>
    </row>
    <row r="45" spans="2:8" ht="20.100000000000001" customHeight="1" thickBot="1" x14ac:dyDescent="0.25">
      <c r="B45" s="6" t="s">
        <v>14</v>
      </c>
      <c r="C45" s="14">
        <f t="shared" si="2"/>
        <v>2.2874967507148427E-2</v>
      </c>
      <c r="D45" s="14">
        <f t="shared" si="3"/>
        <v>1.2303980699638117E-2</v>
      </c>
      <c r="E45" s="14">
        <f t="shared" si="4"/>
        <v>3.5221189067342916E-2</v>
      </c>
      <c r="F45" s="14">
        <f t="shared" si="5"/>
        <v>1</v>
      </c>
      <c r="G45" s="14">
        <f t="shared" si="6"/>
        <v>3</v>
      </c>
      <c r="H45" s="14">
        <f t="shared" si="7"/>
        <v>-1</v>
      </c>
    </row>
    <row r="46" spans="2:8" ht="20.100000000000001" customHeight="1" thickBot="1" x14ac:dyDescent="0.25">
      <c r="B46" s="6" t="s">
        <v>15</v>
      </c>
      <c r="C46" s="14">
        <f t="shared" si="2"/>
        <v>3.2311062431544357E-2</v>
      </c>
      <c r="D46" s="14">
        <f t="shared" si="3"/>
        <v>7.5680272108843538E-2</v>
      </c>
      <c r="E46" s="14">
        <f t="shared" si="4"/>
        <v>-4.6153846153846156E-2</v>
      </c>
      <c r="F46" s="14">
        <f t="shared" si="5"/>
        <v>-0.33333333333333331</v>
      </c>
      <c r="G46" s="14">
        <f t="shared" si="6"/>
        <v>0</v>
      </c>
      <c r="H46" s="14">
        <f t="shared" si="7"/>
        <v>-1</v>
      </c>
    </row>
    <row r="47" spans="2:8" ht="20.100000000000001" customHeight="1" thickBot="1" x14ac:dyDescent="0.25">
      <c r="B47" s="6" t="s">
        <v>16</v>
      </c>
      <c r="C47" s="14">
        <f t="shared" si="2"/>
        <v>-0.27242524916943522</v>
      </c>
      <c r="D47" s="14">
        <f t="shared" si="3"/>
        <v>-0.35588972431077692</v>
      </c>
      <c r="E47" s="14">
        <f t="shared" si="4"/>
        <v>-0.20634920634920634</v>
      </c>
      <c r="F47" s="14" t="str">
        <f t="shared" si="5"/>
        <v>-</v>
      </c>
      <c r="G47" s="14" t="str">
        <f t="shared" si="6"/>
        <v>-</v>
      </c>
      <c r="H47" s="14" t="str">
        <f t="shared" si="7"/>
        <v>-</v>
      </c>
    </row>
    <row r="48" spans="2:8" ht="20.100000000000001" customHeight="1" thickBot="1" x14ac:dyDescent="0.25">
      <c r="B48" s="7" t="s">
        <v>17</v>
      </c>
      <c r="C48" s="14">
        <f t="shared" si="2"/>
        <v>0.11426806670784435</v>
      </c>
      <c r="D48" s="14">
        <f t="shared" si="3"/>
        <v>6.3454759106933017E-2</v>
      </c>
      <c r="E48" s="14">
        <f t="shared" si="4"/>
        <v>0.17057291666666666</v>
      </c>
      <c r="F48" s="14">
        <f t="shared" si="5"/>
        <v>1.1666666666666667</v>
      </c>
      <c r="G48" s="14" t="str">
        <f t="shared" si="6"/>
        <v>-</v>
      </c>
      <c r="H48" s="14">
        <f t="shared" si="7"/>
        <v>0.5</v>
      </c>
    </row>
    <row r="49" spans="2:8" ht="20.100000000000001" customHeight="1" thickBot="1" x14ac:dyDescent="0.25">
      <c r="B49" s="8" t="s">
        <v>18</v>
      </c>
      <c r="C49" s="14">
        <f t="shared" si="2"/>
        <v>-2.6548672566371681E-2</v>
      </c>
      <c r="D49" s="14">
        <f t="shared" si="3"/>
        <v>0.13793103448275862</v>
      </c>
      <c r="E49" s="14">
        <f t="shared" si="4"/>
        <v>-0.12949640287769784</v>
      </c>
      <c r="F49" s="14" t="str">
        <f t="shared" si="5"/>
        <v>-</v>
      </c>
      <c r="G49" s="14" t="str">
        <f t="shared" si="6"/>
        <v>-</v>
      </c>
      <c r="H49" s="14" t="str">
        <f t="shared" si="7"/>
        <v>-</v>
      </c>
    </row>
    <row r="50" spans="2:8" ht="20.100000000000001" customHeight="1" thickBot="1" x14ac:dyDescent="0.25">
      <c r="B50" s="9" t="s">
        <v>19</v>
      </c>
      <c r="C50" s="15">
        <f t="shared" si="2"/>
        <v>8.8455618265777317E-3</v>
      </c>
      <c r="D50" s="15">
        <f t="shared" si="3"/>
        <v>-3.5882782909163399E-3</v>
      </c>
      <c r="E50" s="15">
        <f t="shared" si="4"/>
        <v>2.8936490041337842E-2</v>
      </c>
      <c r="F50" s="15">
        <f t="shared" si="5"/>
        <v>0.18627450980392157</v>
      </c>
      <c r="G50" s="15">
        <f t="shared" si="6"/>
        <v>0.15068493150684931</v>
      </c>
      <c r="H50" s="15">
        <f t="shared" si="7"/>
        <v>0.27586206896551724</v>
      </c>
    </row>
    <row r="53" spans="2:8" ht="25.5" customHeight="1" x14ac:dyDescent="0.2">
      <c r="B53" s="49" t="s">
        <v>118</v>
      </c>
      <c r="C53" s="49"/>
      <c r="D53" s="49"/>
      <c r="E53" s="49"/>
      <c r="F53" s="49"/>
      <c r="G53" s="49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75" bestFit="1" customWidth="1"/>
    <col min="4" max="4" width="13.375" bestFit="1" customWidth="1"/>
    <col min="5" max="5" width="12.125" bestFit="1" customWidth="1"/>
    <col min="6" max="6" width="12.5" bestFit="1" customWidth="1"/>
    <col min="7" max="7" width="10.5" bestFit="1" customWidth="1"/>
    <col min="8" max="8" width="13.375" bestFit="1" customWidth="1"/>
    <col min="9" max="9" width="12.125" bestFit="1" customWidth="1"/>
    <col min="10" max="10" width="12.5" bestFit="1" customWidth="1"/>
    <col min="11" max="11" width="10.5" bestFit="1" customWidth="1"/>
    <col min="12" max="12" width="13.375" bestFit="1" customWidth="1"/>
    <col min="13" max="13" width="12.125" bestFit="1" customWidth="1"/>
    <col min="14" max="14" width="12.5" bestFit="1" customWidth="1"/>
    <col min="15" max="18" width="20.625" customWidth="1"/>
    <col min="19" max="19" width="11.875" customWidth="1"/>
  </cols>
  <sheetData>
    <row r="8" spans="2:14" ht="37.5" customHeight="1" x14ac:dyDescent="0.2"/>
    <row r="9" spans="2:14" ht="44.25" customHeight="1" thickBot="1" x14ac:dyDescent="0.25">
      <c r="C9" s="27" t="s">
        <v>119</v>
      </c>
      <c r="D9" s="28"/>
      <c r="E9" s="28"/>
      <c r="F9" s="28"/>
      <c r="G9" s="28" t="s">
        <v>120</v>
      </c>
      <c r="H9" s="28"/>
      <c r="I9" s="28"/>
      <c r="J9" s="28"/>
      <c r="K9" s="28" t="s">
        <v>122</v>
      </c>
      <c r="L9" s="28"/>
      <c r="M9" s="28"/>
      <c r="N9" s="28"/>
    </row>
    <row r="10" spans="2:14" ht="44.25" customHeight="1" thickBot="1" x14ac:dyDescent="0.25"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39</v>
      </c>
      <c r="H10" s="10" t="s">
        <v>40</v>
      </c>
      <c r="I10" s="10" t="s">
        <v>41</v>
      </c>
      <c r="J10" s="10" t="s">
        <v>42</v>
      </c>
      <c r="K10" s="10" t="s">
        <v>39</v>
      </c>
      <c r="L10" s="10" t="s">
        <v>40</v>
      </c>
      <c r="M10" s="10" t="s">
        <v>41</v>
      </c>
      <c r="N10" s="10" t="s">
        <v>42</v>
      </c>
    </row>
    <row r="11" spans="2:14" ht="20.100000000000001" customHeight="1" thickBot="1" x14ac:dyDescent="0.25">
      <c r="B11" s="5" t="s">
        <v>2</v>
      </c>
      <c r="C11" s="11">
        <v>2269</v>
      </c>
      <c r="D11" s="11">
        <v>15</v>
      </c>
      <c r="E11" s="11">
        <v>1702</v>
      </c>
      <c r="F11" s="11">
        <v>552</v>
      </c>
      <c r="G11" s="11">
        <v>2108</v>
      </c>
      <c r="H11" s="11">
        <v>18</v>
      </c>
      <c r="I11" s="11">
        <v>1657</v>
      </c>
      <c r="J11" s="11">
        <v>433</v>
      </c>
      <c r="K11" s="14">
        <f>IF(C11=0,"-",(G11-C11)/C11)</f>
        <v>-7.0956368444248574E-2</v>
      </c>
      <c r="L11" s="14">
        <f>IF(D11=0,"-",(H11-D11)/D11)</f>
        <v>0.2</v>
      </c>
      <c r="M11" s="14">
        <f>IF(E11=0,"-",(I11-E11)/E11)</f>
        <v>-2.6439482961222092E-2</v>
      </c>
      <c r="N11" s="14">
        <f>IF(F11=0,"-",(J11-F11)/F11)</f>
        <v>-0.21557971014492755</v>
      </c>
    </row>
    <row r="12" spans="2:14" ht="20.100000000000001" customHeight="1" thickBot="1" x14ac:dyDescent="0.25">
      <c r="B12" s="6" t="s">
        <v>3</v>
      </c>
      <c r="C12" s="11">
        <v>236</v>
      </c>
      <c r="D12" s="11">
        <v>0</v>
      </c>
      <c r="E12" s="11">
        <v>192</v>
      </c>
      <c r="F12" s="11">
        <v>44</v>
      </c>
      <c r="G12" s="11">
        <v>289</v>
      </c>
      <c r="H12" s="11">
        <v>1</v>
      </c>
      <c r="I12" s="11">
        <v>220</v>
      </c>
      <c r="J12" s="11">
        <v>68</v>
      </c>
      <c r="K12" s="14">
        <f t="shared" ref="K12:N28" si="0">IF(C12=0,"-",(G12-C12)/C12)</f>
        <v>0.22457627118644069</v>
      </c>
      <c r="L12" s="14" t="str">
        <f t="shared" si="0"/>
        <v>-</v>
      </c>
      <c r="M12" s="14">
        <f t="shared" si="0"/>
        <v>0.14583333333333334</v>
      </c>
      <c r="N12" s="14">
        <f t="shared" si="0"/>
        <v>0.54545454545454541</v>
      </c>
    </row>
    <row r="13" spans="2:14" ht="20.100000000000001" customHeight="1" thickBot="1" x14ac:dyDescent="0.25">
      <c r="B13" s="6" t="s">
        <v>4</v>
      </c>
      <c r="C13" s="11">
        <v>242</v>
      </c>
      <c r="D13" s="11">
        <v>2</v>
      </c>
      <c r="E13" s="11">
        <v>173</v>
      </c>
      <c r="F13" s="11">
        <v>67</v>
      </c>
      <c r="G13" s="11">
        <v>170</v>
      </c>
      <c r="H13" s="11">
        <v>0</v>
      </c>
      <c r="I13" s="11">
        <v>126</v>
      </c>
      <c r="J13" s="11">
        <v>44</v>
      </c>
      <c r="K13" s="14">
        <f t="shared" si="0"/>
        <v>-0.2975206611570248</v>
      </c>
      <c r="L13" s="14">
        <f t="shared" si="0"/>
        <v>-1</v>
      </c>
      <c r="M13" s="14">
        <f t="shared" si="0"/>
        <v>-0.27167630057803466</v>
      </c>
      <c r="N13" s="14">
        <f t="shared" si="0"/>
        <v>-0.34328358208955223</v>
      </c>
    </row>
    <row r="14" spans="2:14" ht="20.100000000000001" customHeight="1" thickBot="1" x14ac:dyDescent="0.25">
      <c r="B14" s="6" t="s">
        <v>5</v>
      </c>
      <c r="C14" s="11">
        <v>436</v>
      </c>
      <c r="D14" s="11">
        <v>2</v>
      </c>
      <c r="E14" s="11">
        <v>352</v>
      </c>
      <c r="F14" s="11">
        <v>82</v>
      </c>
      <c r="G14" s="11">
        <v>535</v>
      </c>
      <c r="H14" s="11">
        <v>0</v>
      </c>
      <c r="I14" s="11">
        <v>406</v>
      </c>
      <c r="J14" s="11">
        <v>129</v>
      </c>
      <c r="K14" s="14">
        <f t="shared" si="0"/>
        <v>0.22706422018348624</v>
      </c>
      <c r="L14" s="14">
        <f t="shared" si="0"/>
        <v>-1</v>
      </c>
      <c r="M14" s="14">
        <f t="shared" si="0"/>
        <v>0.15340909090909091</v>
      </c>
      <c r="N14" s="14">
        <f t="shared" si="0"/>
        <v>0.57317073170731703</v>
      </c>
    </row>
    <row r="15" spans="2:14" ht="20.100000000000001" customHeight="1" thickBot="1" x14ac:dyDescent="0.25">
      <c r="B15" s="6" t="s">
        <v>6</v>
      </c>
      <c r="C15" s="11">
        <v>380</v>
      </c>
      <c r="D15" s="11">
        <v>1</v>
      </c>
      <c r="E15" s="11">
        <v>294</v>
      </c>
      <c r="F15" s="11">
        <v>85</v>
      </c>
      <c r="G15" s="11">
        <v>585</v>
      </c>
      <c r="H15" s="11">
        <v>1</v>
      </c>
      <c r="I15" s="11">
        <v>439</v>
      </c>
      <c r="J15" s="11">
        <v>145</v>
      </c>
      <c r="K15" s="14">
        <f t="shared" si="0"/>
        <v>0.53947368421052633</v>
      </c>
      <c r="L15" s="14">
        <f t="shared" si="0"/>
        <v>0</v>
      </c>
      <c r="M15" s="14">
        <f t="shared" si="0"/>
        <v>0.49319727891156462</v>
      </c>
      <c r="N15" s="14">
        <f t="shared" si="0"/>
        <v>0.70588235294117652</v>
      </c>
    </row>
    <row r="16" spans="2:14" ht="20.100000000000001" customHeight="1" thickBot="1" x14ac:dyDescent="0.25">
      <c r="B16" s="6" t="s">
        <v>7</v>
      </c>
      <c r="C16" s="11">
        <v>122</v>
      </c>
      <c r="D16" s="11">
        <v>0</v>
      </c>
      <c r="E16" s="11">
        <v>73</v>
      </c>
      <c r="F16" s="11">
        <v>49</v>
      </c>
      <c r="G16" s="11">
        <v>114</v>
      </c>
      <c r="H16" s="11">
        <v>0</v>
      </c>
      <c r="I16" s="11">
        <v>72</v>
      </c>
      <c r="J16" s="11">
        <v>42</v>
      </c>
      <c r="K16" s="14">
        <f t="shared" si="0"/>
        <v>-6.5573770491803282E-2</v>
      </c>
      <c r="L16" s="14" t="str">
        <f t="shared" si="0"/>
        <v>-</v>
      </c>
      <c r="M16" s="14">
        <f t="shared" si="0"/>
        <v>-1.3698630136986301E-2</v>
      </c>
      <c r="N16" s="14">
        <f t="shared" si="0"/>
        <v>-0.14285714285714285</v>
      </c>
    </row>
    <row r="17" spans="2:14" ht="20.100000000000001" customHeight="1" thickBot="1" x14ac:dyDescent="0.25">
      <c r="B17" s="6" t="s">
        <v>8</v>
      </c>
      <c r="C17" s="11">
        <v>528</v>
      </c>
      <c r="D17" s="11">
        <v>0</v>
      </c>
      <c r="E17" s="11">
        <v>403</v>
      </c>
      <c r="F17" s="11">
        <v>125</v>
      </c>
      <c r="G17" s="11">
        <v>549</v>
      </c>
      <c r="H17" s="11">
        <v>9</v>
      </c>
      <c r="I17" s="11">
        <v>421</v>
      </c>
      <c r="J17" s="11">
        <v>119</v>
      </c>
      <c r="K17" s="14">
        <f t="shared" si="0"/>
        <v>3.9772727272727272E-2</v>
      </c>
      <c r="L17" s="14" t="str">
        <f t="shared" si="0"/>
        <v>-</v>
      </c>
      <c r="M17" s="14">
        <f t="shared" si="0"/>
        <v>4.4665012406947889E-2</v>
      </c>
      <c r="N17" s="14">
        <f t="shared" si="0"/>
        <v>-4.8000000000000001E-2</v>
      </c>
    </row>
    <row r="18" spans="2:14" ht="20.100000000000001" customHeight="1" thickBot="1" x14ac:dyDescent="0.25">
      <c r="B18" s="6" t="s">
        <v>9</v>
      </c>
      <c r="C18" s="11">
        <v>499</v>
      </c>
      <c r="D18" s="11">
        <v>0</v>
      </c>
      <c r="E18" s="11">
        <v>331</v>
      </c>
      <c r="F18" s="11">
        <v>168</v>
      </c>
      <c r="G18" s="11">
        <v>499</v>
      </c>
      <c r="H18" s="11">
        <v>3</v>
      </c>
      <c r="I18" s="11">
        <v>367</v>
      </c>
      <c r="J18" s="11">
        <v>129</v>
      </c>
      <c r="K18" s="14">
        <f t="shared" si="0"/>
        <v>0</v>
      </c>
      <c r="L18" s="14" t="str">
        <f t="shared" si="0"/>
        <v>-</v>
      </c>
      <c r="M18" s="14">
        <f t="shared" si="0"/>
        <v>0.10876132930513595</v>
      </c>
      <c r="N18" s="14">
        <f t="shared" si="0"/>
        <v>-0.23214285714285715</v>
      </c>
    </row>
    <row r="19" spans="2:14" ht="20.100000000000001" customHeight="1" thickBot="1" x14ac:dyDescent="0.25">
      <c r="B19" s="6" t="s">
        <v>10</v>
      </c>
      <c r="C19" s="11">
        <v>1537</v>
      </c>
      <c r="D19" s="11">
        <v>2</v>
      </c>
      <c r="E19" s="11">
        <v>713</v>
      </c>
      <c r="F19" s="11">
        <v>822</v>
      </c>
      <c r="G19" s="11">
        <v>1415</v>
      </c>
      <c r="H19" s="11">
        <v>28</v>
      </c>
      <c r="I19" s="11">
        <v>748</v>
      </c>
      <c r="J19" s="11">
        <v>639</v>
      </c>
      <c r="K19" s="14">
        <f t="shared" si="0"/>
        <v>-7.9375406636304491E-2</v>
      </c>
      <c r="L19" s="14">
        <f t="shared" si="0"/>
        <v>13</v>
      </c>
      <c r="M19" s="14">
        <f t="shared" si="0"/>
        <v>4.9088359046283309E-2</v>
      </c>
      <c r="N19" s="14">
        <f t="shared" si="0"/>
        <v>-0.22262773722627738</v>
      </c>
    </row>
    <row r="20" spans="2:14" ht="20.100000000000001" customHeight="1" thickBot="1" x14ac:dyDescent="0.25">
      <c r="B20" s="6" t="s">
        <v>11</v>
      </c>
      <c r="C20" s="11">
        <v>1377</v>
      </c>
      <c r="D20" s="11">
        <v>10</v>
      </c>
      <c r="E20" s="11">
        <v>1093</v>
      </c>
      <c r="F20" s="11">
        <v>274</v>
      </c>
      <c r="G20" s="11">
        <v>1300</v>
      </c>
      <c r="H20" s="11">
        <v>3</v>
      </c>
      <c r="I20" s="11">
        <v>1007</v>
      </c>
      <c r="J20" s="11">
        <v>290</v>
      </c>
      <c r="K20" s="14">
        <f t="shared" si="0"/>
        <v>-5.5918663761801018E-2</v>
      </c>
      <c r="L20" s="14">
        <f t="shared" si="0"/>
        <v>-0.7</v>
      </c>
      <c r="M20" s="14">
        <f t="shared" si="0"/>
        <v>-7.868252516010979E-2</v>
      </c>
      <c r="N20" s="14">
        <f t="shared" si="0"/>
        <v>5.8394160583941604E-2</v>
      </c>
    </row>
    <row r="21" spans="2:14" ht="20.100000000000001" customHeight="1" thickBot="1" x14ac:dyDescent="0.25">
      <c r="B21" s="6" t="s">
        <v>12</v>
      </c>
      <c r="C21" s="11">
        <v>211</v>
      </c>
      <c r="D21" s="11">
        <v>5</v>
      </c>
      <c r="E21" s="11">
        <v>148</v>
      </c>
      <c r="F21" s="11">
        <v>58</v>
      </c>
      <c r="G21" s="11">
        <v>223</v>
      </c>
      <c r="H21" s="11">
        <v>0</v>
      </c>
      <c r="I21" s="11">
        <v>175</v>
      </c>
      <c r="J21" s="11">
        <v>48</v>
      </c>
      <c r="K21" s="14">
        <f t="shared" si="0"/>
        <v>5.6872037914691941E-2</v>
      </c>
      <c r="L21" s="14">
        <f t="shared" si="0"/>
        <v>-1</v>
      </c>
      <c r="M21" s="14">
        <f t="shared" si="0"/>
        <v>0.18243243243243243</v>
      </c>
      <c r="N21" s="14">
        <f t="shared" si="0"/>
        <v>-0.17241379310344829</v>
      </c>
    </row>
    <row r="22" spans="2:14" ht="20.100000000000001" customHeight="1" thickBot="1" x14ac:dyDescent="0.25">
      <c r="B22" s="6" t="s">
        <v>13</v>
      </c>
      <c r="C22" s="11">
        <v>474</v>
      </c>
      <c r="D22" s="11">
        <v>0</v>
      </c>
      <c r="E22" s="11">
        <v>320</v>
      </c>
      <c r="F22" s="11">
        <v>154</v>
      </c>
      <c r="G22" s="11">
        <v>501</v>
      </c>
      <c r="H22" s="11">
        <v>0</v>
      </c>
      <c r="I22" s="11">
        <v>347</v>
      </c>
      <c r="J22" s="11">
        <v>154</v>
      </c>
      <c r="K22" s="14">
        <f t="shared" si="0"/>
        <v>5.6962025316455694E-2</v>
      </c>
      <c r="L22" s="14" t="str">
        <f t="shared" si="0"/>
        <v>-</v>
      </c>
      <c r="M22" s="14">
        <f t="shared" si="0"/>
        <v>8.4375000000000006E-2</v>
      </c>
      <c r="N22" s="14">
        <f t="shared" si="0"/>
        <v>0</v>
      </c>
    </row>
    <row r="23" spans="2:14" ht="20.100000000000001" customHeight="1" thickBot="1" x14ac:dyDescent="0.25">
      <c r="B23" s="6" t="s">
        <v>14</v>
      </c>
      <c r="C23" s="11">
        <v>1724</v>
      </c>
      <c r="D23" s="11">
        <v>0</v>
      </c>
      <c r="E23" s="11">
        <v>781</v>
      </c>
      <c r="F23" s="11">
        <v>943</v>
      </c>
      <c r="G23" s="11">
        <v>1561</v>
      </c>
      <c r="H23" s="11">
        <v>0</v>
      </c>
      <c r="I23" s="11">
        <v>706</v>
      </c>
      <c r="J23" s="11">
        <v>855</v>
      </c>
      <c r="K23" s="14">
        <f t="shared" si="0"/>
        <v>-9.4547563805104415E-2</v>
      </c>
      <c r="L23" s="14" t="str">
        <f t="shared" si="0"/>
        <v>-</v>
      </c>
      <c r="M23" s="14">
        <f t="shared" si="0"/>
        <v>-9.6030729833546741E-2</v>
      </c>
      <c r="N23" s="14">
        <f t="shared" si="0"/>
        <v>-9.3319194061505836E-2</v>
      </c>
    </row>
    <row r="24" spans="2:14" ht="20.100000000000001" customHeight="1" thickBot="1" x14ac:dyDescent="0.25">
      <c r="B24" s="6" t="s">
        <v>15</v>
      </c>
      <c r="C24" s="11">
        <v>445</v>
      </c>
      <c r="D24" s="11">
        <v>0</v>
      </c>
      <c r="E24" s="11">
        <v>379</v>
      </c>
      <c r="F24" s="11">
        <v>66</v>
      </c>
      <c r="G24" s="11">
        <v>478</v>
      </c>
      <c r="H24" s="11">
        <v>0</v>
      </c>
      <c r="I24" s="11">
        <v>373</v>
      </c>
      <c r="J24" s="11">
        <v>105</v>
      </c>
      <c r="K24" s="14">
        <f t="shared" si="0"/>
        <v>7.415730337078652E-2</v>
      </c>
      <c r="L24" s="14" t="str">
        <f t="shared" si="0"/>
        <v>-</v>
      </c>
      <c r="M24" s="14">
        <f t="shared" si="0"/>
        <v>-1.5831134564643801E-2</v>
      </c>
      <c r="N24" s="14">
        <f t="shared" si="0"/>
        <v>0.59090909090909094</v>
      </c>
    </row>
    <row r="25" spans="2:14" ht="20.100000000000001" customHeight="1" thickBot="1" x14ac:dyDescent="0.25">
      <c r="B25" s="6" t="s">
        <v>16</v>
      </c>
      <c r="C25" s="11">
        <v>120</v>
      </c>
      <c r="D25" s="11">
        <v>0</v>
      </c>
      <c r="E25" s="11">
        <v>88</v>
      </c>
      <c r="F25" s="11">
        <v>32</v>
      </c>
      <c r="G25" s="11">
        <v>126</v>
      </c>
      <c r="H25" s="11">
        <v>0</v>
      </c>
      <c r="I25" s="11">
        <v>87</v>
      </c>
      <c r="J25" s="11">
        <v>39</v>
      </c>
      <c r="K25" s="14">
        <f t="shared" si="0"/>
        <v>0.05</v>
      </c>
      <c r="L25" s="14" t="str">
        <f t="shared" si="0"/>
        <v>-</v>
      </c>
      <c r="M25" s="14">
        <f t="shared" si="0"/>
        <v>-1.1363636363636364E-2</v>
      </c>
      <c r="N25" s="14">
        <f t="shared" si="0"/>
        <v>0.21875</v>
      </c>
    </row>
    <row r="26" spans="2:14" ht="20.100000000000001" customHeight="1" thickBot="1" x14ac:dyDescent="0.25">
      <c r="B26" s="7" t="s">
        <v>17</v>
      </c>
      <c r="C26" s="11">
        <v>294</v>
      </c>
      <c r="D26" s="11">
        <v>2</v>
      </c>
      <c r="E26" s="11">
        <v>178</v>
      </c>
      <c r="F26" s="11">
        <v>114</v>
      </c>
      <c r="G26" s="11">
        <v>297</v>
      </c>
      <c r="H26" s="11">
        <v>7</v>
      </c>
      <c r="I26" s="11">
        <v>177</v>
      </c>
      <c r="J26" s="11">
        <v>113</v>
      </c>
      <c r="K26" s="14">
        <f t="shared" si="0"/>
        <v>1.020408163265306E-2</v>
      </c>
      <c r="L26" s="14">
        <f t="shared" si="0"/>
        <v>2.5</v>
      </c>
      <c r="M26" s="14">
        <f t="shared" si="0"/>
        <v>-5.6179775280898875E-3</v>
      </c>
      <c r="N26" s="14">
        <f t="shared" si="0"/>
        <v>-8.771929824561403E-3</v>
      </c>
    </row>
    <row r="27" spans="2:14" ht="20.100000000000001" customHeight="1" thickBot="1" x14ac:dyDescent="0.25">
      <c r="B27" s="8" t="s">
        <v>18</v>
      </c>
      <c r="C27" s="11">
        <v>43</v>
      </c>
      <c r="D27" s="11">
        <v>0</v>
      </c>
      <c r="E27" s="11">
        <v>37</v>
      </c>
      <c r="F27" s="11">
        <v>6</v>
      </c>
      <c r="G27" s="11">
        <v>56</v>
      </c>
      <c r="H27" s="11">
        <v>0</v>
      </c>
      <c r="I27" s="11">
        <v>49</v>
      </c>
      <c r="J27" s="11">
        <v>7</v>
      </c>
      <c r="K27" s="14">
        <f t="shared" si="0"/>
        <v>0.30232558139534882</v>
      </c>
      <c r="L27" s="14" t="str">
        <f t="shared" si="0"/>
        <v>-</v>
      </c>
      <c r="M27" s="14">
        <f t="shared" si="0"/>
        <v>0.32432432432432434</v>
      </c>
      <c r="N27" s="14">
        <f t="shared" si="0"/>
        <v>0.16666666666666666</v>
      </c>
    </row>
    <row r="28" spans="2:14" ht="20.100000000000001" customHeight="1" thickBot="1" x14ac:dyDescent="0.25">
      <c r="B28" s="9" t="s">
        <v>19</v>
      </c>
      <c r="C28" s="12">
        <f>SUM(C11:C27)</f>
        <v>10937</v>
      </c>
      <c r="D28" s="12">
        <f t="shared" ref="D28:F28" si="1">SUM(D11:D27)</f>
        <v>39</v>
      </c>
      <c r="E28" s="12">
        <f t="shared" si="1"/>
        <v>7257</v>
      </c>
      <c r="F28" s="12">
        <f t="shared" si="1"/>
        <v>3641</v>
      </c>
      <c r="G28" s="12">
        <f>SUM(G11:G27)</f>
        <v>10806</v>
      </c>
      <c r="H28" s="12">
        <f t="shared" ref="H28:J28" si="2">SUM(H11:H27)</f>
        <v>70</v>
      </c>
      <c r="I28" s="12">
        <f t="shared" si="2"/>
        <v>7377</v>
      </c>
      <c r="J28" s="12">
        <f t="shared" si="2"/>
        <v>3359</v>
      </c>
      <c r="K28" s="15">
        <f t="shared" si="0"/>
        <v>-1.1977690408704398E-2</v>
      </c>
      <c r="L28" s="15">
        <f t="shared" si="0"/>
        <v>0.79487179487179482</v>
      </c>
      <c r="M28" s="15">
        <f t="shared" si="0"/>
        <v>1.6535758577924761E-2</v>
      </c>
      <c r="N28" s="15">
        <f t="shared" si="0"/>
        <v>-7.7451249656687718E-2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27" t="s">
        <v>119</v>
      </c>
      <c r="D9" s="28"/>
      <c r="E9" s="28"/>
      <c r="F9" s="28"/>
      <c r="G9" s="28"/>
      <c r="H9" s="28" t="s">
        <v>120</v>
      </c>
      <c r="I9" s="28"/>
      <c r="J9" s="28"/>
      <c r="K9" s="28"/>
      <c r="L9" s="28"/>
      <c r="M9" s="28" t="s">
        <v>122</v>
      </c>
      <c r="N9" s="28"/>
      <c r="O9" s="28"/>
      <c r="P9" s="28"/>
      <c r="Q9" s="28"/>
    </row>
    <row r="10" spans="2:17" ht="44.25" customHeight="1" thickBot="1" x14ac:dyDescent="0.25"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  <c r="I10" s="10" t="s">
        <v>49</v>
      </c>
      <c r="J10" s="10" t="s">
        <v>50</v>
      </c>
      <c r="K10" s="10" t="s">
        <v>51</v>
      </c>
      <c r="L10" s="10" t="s">
        <v>52</v>
      </c>
      <c r="M10" s="10" t="s">
        <v>43</v>
      </c>
      <c r="N10" s="10" t="s">
        <v>44</v>
      </c>
      <c r="O10" s="10" t="s">
        <v>45</v>
      </c>
      <c r="P10" s="10" t="s">
        <v>46</v>
      </c>
      <c r="Q10" s="10" t="s">
        <v>47</v>
      </c>
    </row>
    <row r="11" spans="2:17" ht="20.100000000000001" customHeight="1" thickBot="1" x14ac:dyDescent="0.25">
      <c r="B11" s="5" t="s">
        <v>2</v>
      </c>
      <c r="C11" s="11">
        <v>1760</v>
      </c>
      <c r="D11" s="11">
        <v>1238</v>
      </c>
      <c r="E11" s="11">
        <v>391</v>
      </c>
      <c r="F11" s="11">
        <v>112</v>
      </c>
      <c r="G11" s="11">
        <v>19</v>
      </c>
      <c r="H11" s="11">
        <v>1718</v>
      </c>
      <c r="I11" s="11">
        <v>1248</v>
      </c>
      <c r="J11" s="11">
        <v>373</v>
      </c>
      <c r="K11" s="11">
        <v>83</v>
      </c>
      <c r="L11" s="11">
        <v>14</v>
      </c>
      <c r="M11" s="14">
        <f>IF(C11=0,"-",(H11-C11)/C11)</f>
        <v>-2.3863636363636365E-2</v>
      </c>
      <c r="N11" s="14">
        <f>IF(D11=0,"-",(I11-D11)/D11)</f>
        <v>8.0775444264943458E-3</v>
      </c>
      <c r="O11" s="14">
        <f>IF(E11=0,"-",(J11-E11)/E11)</f>
        <v>-4.6035805626598467E-2</v>
      </c>
      <c r="P11" s="14">
        <f>IF(F11=0,"-",(K11-F11)/F11)</f>
        <v>-0.25892857142857145</v>
      </c>
      <c r="Q11" s="14">
        <f>IF(G11=0,"-",(L11-G11)/G11)</f>
        <v>-0.26315789473684209</v>
      </c>
    </row>
    <row r="12" spans="2:17" ht="20.100000000000001" customHeight="1" thickBot="1" x14ac:dyDescent="0.25">
      <c r="B12" s="6" t="s">
        <v>3</v>
      </c>
      <c r="C12" s="11">
        <v>245</v>
      </c>
      <c r="D12" s="11">
        <v>118</v>
      </c>
      <c r="E12" s="11">
        <v>118</v>
      </c>
      <c r="F12" s="11">
        <v>4</v>
      </c>
      <c r="G12" s="11">
        <v>5</v>
      </c>
      <c r="H12" s="11">
        <v>248</v>
      </c>
      <c r="I12" s="11">
        <v>112</v>
      </c>
      <c r="J12" s="11">
        <v>124</v>
      </c>
      <c r="K12" s="11">
        <v>8</v>
      </c>
      <c r="L12" s="11">
        <v>4</v>
      </c>
      <c r="M12" s="14">
        <f t="shared" ref="M12:Q28" si="0">IF(C12=0,"-",(H12-C12)/C12)</f>
        <v>1.2244897959183673E-2</v>
      </c>
      <c r="N12" s="14">
        <f t="shared" si="0"/>
        <v>-5.0847457627118647E-2</v>
      </c>
      <c r="O12" s="14">
        <f t="shared" si="0"/>
        <v>5.0847457627118647E-2</v>
      </c>
      <c r="P12" s="14">
        <f t="shared" si="0"/>
        <v>1</v>
      </c>
      <c r="Q12" s="14">
        <f t="shared" si="0"/>
        <v>-0.2</v>
      </c>
    </row>
    <row r="13" spans="2:17" ht="20.100000000000001" customHeight="1" thickBot="1" x14ac:dyDescent="0.25">
      <c r="B13" s="6" t="s">
        <v>4</v>
      </c>
      <c r="C13" s="11">
        <v>177</v>
      </c>
      <c r="D13" s="11">
        <v>116</v>
      </c>
      <c r="E13" s="11">
        <v>57</v>
      </c>
      <c r="F13" s="11">
        <v>4</v>
      </c>
      <c r="G13" s="11">
        <v>0</v>
      </c>
      <c r="H13" s="11">
        <v>157</v>
      </c>
      <c r="I13" s="11">
        <v>108</v>
      </c>
      <c r="J13" s="11">
        <v>42</v>
      </c>
      <c r="K13" s="11">
        <v>6</v>
      </c>
      <c r="L13" s="11">
        <v>1</v>
      </c>
      <c r="M13" s="14">
        <f t="shared" si="0"/>
        <v>-0.11299435028248588</v>
      </c>
      <c r="N13" s="14">
        <f t="shared" si="0"/>
        <v>-6.8965517241379309E-2</v>
      </c>
      <c r="O13" s="14">
        <f t="shared" si="0"/>
        <v>-0.26315789473684209</v>
      </c>
      <c r="P13" s="14">
        <f t="shared" si="0"/>
        <v>0.5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11">
        <v>310</v>
      </c>
      <c r="D14" s="11">
        <v>165</v>
      </c>
      <c r="E14" s="11">
        <v>136</v>
      </c>
      <c r="F14" s="11">
        <v>7</v>
      </c>
      <c r="G14" s="11">
        <v>2</v>
      </c>
      <c r="H14" s="11">
        <v>338</v>
      </c>
      <c r="I14" s="11">
        <v>192</v>
      </c>
      <c r="J14" s="11">
        <v>130</v>
      </c>
      <c r="K14" s="11">
        <v>9</v>
      </c>
      <c r="L14" s="11">
        <v>7</v>
      </c>
      <c r="M14" s="14">
        <f t="shared" si="0"/>
        <v>9.0322580645161285E-2</v>
      </c>
      <c r="N14" s="14">
        <f t="shared" si="0"/>
        <v>0.16363636363636364</v>
      </c>
      <c r="O14" s="14">
        <f t="shared" si="0"/>
        <v>-4.4117647058823532E-2</v>
      </c>
      <c r="P14" s="14">
        <f t="shared" si="0"/>
        <v>0.2857142857142857</v>
      </c>
      <c r="Q14" s="14">
        <f t="shared" si="0"/>
        <v>2.5</v>
      </c>
    </row>
    <row r="15" spans="2:17" ht="20.100000000000001" customHeight="1" thickBot="1" x14ac:dyDescent="0.25">
      <c r="B15" s="6" t="s">
        <v>6</v>
      </c>
      <c r="C15" s="11">
        <v>855</v>
      </c>
      <c r="D15" s="11">
        <v>589</v>
      </c>
      <c r="E15" s="11">
        <v>231</v>
      </c>
      <c r="F15" s="11">
        <v>27</v>
      </c>
      <c r="G15" s="11">
        <v>8</v>
      </c>
      <c r="H15" s="11">
        <v>783</v>
      </c>
      <c r="I15" s="11">
        <v>531</v>
      </c>
      <c r="J15" s="11">
        <v>216</v>
      </c>
      <c r="K15" s="11">
        <v>23</v>
      </c>
      <c r="L15" s="11">
        <v>13</v>
      </c>
      <c r="M15" s="14">
        <f t="shared" si="0"/>
        <v>-8.4210526315789472E-2</v>
      </c>
      <c r="N15" s="14">
        <f t="shared" si="0"/>
        <v>-9.8471986417657045E-2</v>
      </c>
      <c r="O15" s="14">
        <f t="shared" si="0"/>
        <v>-6.4935064935064929E-2</v>
      </c>
      <c r="P15" s="14">
        <f t="shared" si="0"/>
        <v>-0.14814814814814814</v>
      </c>
      <c r="Q15" s="14">
        <f t="shared" si="0"/>
        <v>0.625</v>
      </c>
    </row>
    <row r="16" spans="2:17" ht="20.100000000000001" customHeight="1" thickBot="1" x14ac:dyDescent="0.25">
      <c r="B16" s="6" t="s">
        <v>7</v>
      </c>
      <c r="C16" s="11">
        <v>117</v>
      </c>
      <c r="D16" s="11">
        <v>65</v>
      </c>
      <c r="E16" s="11">
        <v>44</v>
      </c>
      <c r="F16" s="11">
        <v>7</v>
      </c>
      <c r="G16" s="11">
        <v>1</v>
      </c>
      <c r="H16" s="11">
        <v>123</v>
      </c>
      <c r="I16" s="11">
        <v>86</v>
      </c>
      <c r="J16" s="11">
        <v>36</v>
      </c>
      <c r="K16" s="11">
        <v>1</v>
      </c>
      <c r="L16" s="11">
        <v>0</v>
      </c>
      <c r="M16" s="14">
        <f t="shared" si="0"/>
        <v>5.128205128205128E-2</v>
      </c>
      <c r="N16" s="14">
        <f t="shared" si="0"/>
        <v>0.32307692307692309</v>
      </c>
      <c r="O16" s="14">
        <f t="shared" si="0"/>
        <v>-0.18181818181818182</v>
      </c>
      <c r="P16" s="14">
        <f t="shared" si="0"/>
        <v>-0.8571428571428571</v>
      </c>
      <c r="Q16" s="14">
        <f t="shared" si="0"/>
        <v>-1</v>
      </c>
    </row>
    <row r="17" spans="2:17" ht="20.100000000000001" customHeight="1" thickBot="1" x14ac:dyDescent="0.25">
      <c r="B17" s="6" t="s">
        <v>8</v>
      </c>
      <c r="C17" s="11">
        <v>186</v>
      </c>
      <c r="D17" s="11">
        <v>108</v>
      </c>
      <c r="E17" s="11">
        <v>59</v>
      </c>
      <c r="F17" s="11">
        <v>16</v>
      </c>
      <c r="G17" s="11">
        <v>3</v>
      </c>
      <c r="H17" s="11">
        <v>285</v>
      </c>
      <c r="I17" s="11">
        <v>175</v>
      </c>
      <c r="J17" s="11">
        <v>100</v>
      </c>
      <c r="K17" s="11">
        <v>9</v>
      </c>
      <c r="L17" s="11">
        <v>1</v>
      </c>
      <c r="M17" s="14">
        <f t="shared" si="0"/>
        <v>0.532258064516129</v>
      </c>
      <c r="N17" s="14">
        <f t="shared" si="0"/>
        <v>0.62037037037037035</v>
      </c>
      <c r="O17" s="14">
        <f t="shared" si="0"/>
        <v>0.69491525423728817</v>
      </c>
      <c r="P17" s="14">
        <f t="shared" si="0"/>
        <v>-0.4375</v>
      </c>
      <c r="Q17" s="14">
        <f t="shared" si="0"/>
        <v>-0.66666666666666663</v>
      </c>
    </row>
    <row r="18" spans="2:17" ht="20.100000000000001" customHeight="1" thickBot="1" x14ac:dyDescent="0.25">
      <c r="B18" s="6" t="s">
        <v>9</v>
      </c>
      <c r="C18" s="11">
        <v>300</v>
      </c>
      <c r="D18" s="11">
        <v>163</v>
      </c>
      <c r="E18" s="11">
        <v>113</v>
      </c>
      <c r="F18" s="11">
        <v>18</v>
      </c>
      <c r="G18" s="11">
        <v>6</v>
      </c>
      <c r="H18" s="11">
        <v>294</v>
      </c>
      <c r="I18" s="11">
        <v>180</v>
      </c>
      <c r="J18" s="11">
        <v>87</v>
      </c>
      <c r="K18" s="11">
        <v>16</v>
      </c>
      <c r="L18" s="11">
        <v>11</v>
      </c>
      <c r="M18" s="14">
        <f t="shared" si="0"/>
        <v>-0.02</v>
      </c>
      <c r="N18" s="14">
        <f t="shared" si="0"/>
        <v>0.10429447852760736</v>
      </c>
      <c r="O18" s="14">
        <f t="shared" si="0"/>
        <v>-0.23008849557522124</v>
      </c>
      <c r="P18" s="14">
        <f t="shared" si="0"/>
        <v>-0.1111111111111111</v>
      </c>
      <c r="Q18" s="14">
        <f t="shared" si="0"/>
        <v>0.83333333333333337</v>
      </c>
    </row>
    <row r="19" spans="2:17" ht="20.100000000000001" customHeight="1" thickBot="1" x14ac:dyDescent="0.25">
      <c r="B19" s="6" t="s">
        <v>10</v>
      </c>
      <c r="C19" s="11">
        <v>662</v>
      </c>
      <c r="D19" s="11">
        <v>336</v>
      </c>
      <c r="E19" s="11">
        <v>283</v>
      </c>
      <c r="F19" s="11">
        <v>32</v>
      </c>
      <c r="G19" s="11">
        <v>11</v>
      </c>
      <c r="H19" s="11">
        <v>724</v>
      </c>
      <c r="I19" s="11">
        <v>374</v>
      </c>
      <c r="J19" s="11">
        <v>302</v>
      </c>
      <c r="K19" s="11">
        <v>34</v>
      </c>
      <c r="L19" s="11">
        <v>14</v>
      </c>
      <c r="M19" s="14">
        <f t="shared" si="0"/>
        <v>9.3655589123867067E-2</v>
      </c>
      <c r="N19" s="14">
        <f t="shared" si="0"/>
        <v>0.1130952380952381</v>
      </c>
      <c r="O19" s="14">
        <f t="shared" si="0"/>
        <v>6.7137809187279157E-2</v>
      </c>
      <c r="P19" s="14">
        <f t="shared" si="0"/>
        <v>6.25E-2</v>
      </c>
      <c r="Q19" s="14">
        <f t="shared" si="0"/>
        <v>0.27272727272727271</v>
      </c>
    </row>
    <row r="20" spans="2:17" ht="20.100000000000001" customHeight="1" thickBot="1" x14ac:dyDescent="0.25">
      <c r="B20" s="6" t="s">
        <v>11</v>
      </c>
      <c r="C20" s="11">
        <v>1395</v>
      </c>
      <c r="D20" s="11">
        <v>817</v>
      </c>
      <c r="E20" s="11">
        <v>492</v>
      </c>
      <c r="F20" s="11">
        <v>61</v>
      </c>
      <c r="G20" s="11">
        <v>25</v>
      </c>
      <c r="H20" s="11">
        <v>1329</v>
      </c>
      <c r="I20" s="11">
        <v>748</v>
      </c>
      <c r="J20" s="11">
        <v>505</v>
      </c>
      <c r="K20" s="11">
        <v>46</v>
      </c>
      <c r="L20" s="11">
        <v>30</v>
      </c>
      <c r="M20" s="14">
        <f t="shared" si="0"/>
        <v>-4.7311827956989246E-2</v>
      </c>
      <c r="N20" s="14">
        <f t="shared" si="0"/>
        <v>-8.4455324357405145E-2</v>
      </c>
      <c r="O20" s="14">
        <f t="shared" si="0"/>
        <v>2.6422764227642278E-2</v>
      </c>
      <c r="P20" s="14">
        <f t="shared" si="0"/>
        <v>-0.24590163934426229</v>
      </c>
      <c r="Q20" s="14">
        <f t="shared" si="0"/>
        <v>0.2</v>
      </c>
    </row>
    <row r="21" spans="2:17" ht="20.100000000000001" customHeight="1" thickBot="1" x14ac:dyDescent="0.25">
      <c r="B21" s="6" t="s">
        <v>12</v>
      </c>
      <c r="C21" s="11">
        <v>192</v>
      </c>
      <c r="D21" s="11">
        <v>164</v>
      </c>
      <c r="E21" s="11">
        <v>17</v>
      </c>
      <c r="F21" s="11">
        <v>7</v>
      </c>
      <c r="G21" s="11">
        <v>4</v>
      </c>
      <c r="H21" s="11">
        <v>168</v>
      </c>
      <c r="I21" s="11">
        <v>155</v>
      </c>
      <c r="J21" s="11">
        <v>8</v>
      </c>
      <c r="K21" s="11">
        <v>5</v>
      </c>
      <c r="L21" s="11">
        <v>0</v>
      </c>
      <c r="M21" s="14">
        <f t="shared" si="0"/>
        <v>-0.125</v>
      </c>
      <c r="N21" s="14">
        <f t="shared" si="0"/>
        <v>-5.4878048780487805E-2</v>
      </c>
      <c r="O21" s="14">
        <f t="shared" si="0"/>
        <v>-0.52941176470588236</v>
      </c>
      <c r="P21" s="14">
        <f t="shared" si="0"/>
        <v>-0.2857142857142857</v>
      </c>
      <c r="Q21" s="14">
        <f t="shared" si="0"/>
        <v>-1</v>
      </c>
    </row>
    <row r="22" spans="2:17" ht="20.100000000000001" customHeight="1" thickBot="1" x14ac:dyDescent="0.25">
      <c r="B22" s="6" t="s">
        <v>13</v>
      </c>
      <c r="C22" s="11">
        <v>312</v>
      </c>
      <c r="D22" s="11">
        <v>214</v>
      </c>
      <c r="E22" s="11">
        <v>76</v>
      </c>
      <c r="F22" s="11">
        <v>18</v>
      </c>
      <c r="G22" s="11">
        <v>4</v>
      </c>
      <c r="H22" s="11">
        <v>314</v>
      </c>
      <c r="I22" s="11">
        <v>218</v>
      </c>
      <c r="J22" s="11">
        <v>75</v>
      </c>
      <c r="K22" s="11">
        <v>18</v>
      </c>
      <c r="L22" s="11">
        <v>3</v>
      </c>
      <c r="M22" s="14">
        <f t="shared" si="0"/>
        <v>6.41025641025641E-3</v>
      </c>
      <c r="N22" s="14">
        <f t="shared" si="0"/>
        <v>1.8691588785046728E-2</v>
      </c>
      <c r="O22" s="14">
        <f t="shared" si="0"/>
        <v>-1.3157894736842105E-2</v>
      </c>
      <c r="P22" s="14">
        <f t="shared" si="0"/>
        <v>0</v>
      </c>
      <c r="Q22" s="14">
        <f t="shared" si="0"/>
        <v>-0.25</v>
      </c>
    </row>
    <row r="23" spans="2:17" ht="20.100000000000001" customHeight="1" thickBot="1" x14ac:dyDescent="0.25">
      <c r="B23" s="6" t="s">
        <v>14</v>
      </c>
      <c r="C23" s="11">
        <v>316</v>
      </c>
      <c r="D23" s="11">
        <v>142</v>
      </c>
      <c r="E23" s="11">
        <v>135</v>
      </c>
      <c r="F23" s="11">
        <v>31</v>
      </c>
      <c r="G23" s="11">
        <v>8</v>
      </c>
      <c r="H23" s="11">
        <v>285</v>
      </c>
      <c r="I23" s="11">
        <v>146</v>
      </c>
      <c r="J23" s="11">
        <v>99</v>
      </c>
      <c r="K23" s="11">
        <v>28</v>
      </c>
      <c r="L23" s="11">
        <v>12</v>
      </c>
      <c r="M23" s="14">
        <f t="shared" si="0"/>
        <v>-9.8101265822784806E-2</v>
      </c>
      <c r="N23" s="14">
        <f t="shared" si="0"/>
        <v>2.8169014084507043E-2</v>
      </c>
      <c r="O23" s="14">
        <f t="shared" si="0"/>
        <v>-0.26666666666666666</v>
      </c>
      <c r="P23" s="14">
        <f t="shared" si="0"/>
        <v>-9.6774193548387094E-2</v>
      </c>
      <c r="Q23" s="14">
        <f t="shared" si="0"/>
        <v>0.5</v>
      </c>
    </row>
    <row r="24" spans="2:17" ht="20.100000000000001" customHeight="1" thickBot="1" x14ac:dyDescent="0.25">
      <c r="B24" s="6" t="s">
        <v>15</v>
      </c>
      <c r="C24" s="11">
        <v>510</v>
      </c>
      <c r="D24" s="11">
        <v>318</v>
      </c>
      <c r="E24" s="11">
        <v>182</v>
      </c>
      <c r="F24" s="11">
        <v>6</v>
      </c>
      <c r="G24" s="11">
        <v>4</v>
      </c>
      <c r="H24" s="11">
        <v>517</v>
      </c>
      <c r="I24" s="11">
        <v>348</v>
      </c>
      <c r="J24" s="11">
        <v>154</v>
      </c>
      <c r="K24" s="11">
        <v>10</v>
      </c>
      <c r="L24" s="11">
        <v>5</v>
      </c>
      <c r="M24" s="14">
        <f t="shared" si="0"/>
        <v>1.3725490196078431E-2</v>
      </c>
      <c r="N24" s="14">
        <f t="shared" si="0"/>
        <v>9.4339622641509441E-2</v>
      </c>
      <c r="O24" s="14">
        <f t="shared" si="0"/>
        <v>-0.15384615384615385</v>
      </c>
      <c r="P24" s="14">
        <f t="shared" si="0"/>
        <v>0.66666666666666663</v>
      </c>
      <c r="Q24" s="14">
        <f t="shared" si="0"/>
        <v>0.25</v>
      </c>
    </row>
    <row r="25" spans="2:17" ht="20.100000000000001" customHeight="1" thickBot="1" x14ac:dyDescent="0.25">
      <c r="B25" s="6" t="s">
        <v>16</v>
      </c>
      <c r="C25" s="11">
        <v>138</v>
      </c>
      <c r="D25" s="11">
        <v>70</v>
      </c>
      <c r="E25" s="11">
        <v>60</v>
      </c>
      <c r="F25" s="11">
        <v>4</v>
      </c>
      <c r="G25" s="11">
        <v>4</v>
      </c>
      <c r="H25" s="11">
        <v>130</v>
      </c>
      <c r="I25" s="11">
        <v>48</v>
      </c>
      <c r="J25" s="11">
        <v>78</v>
      </c>
      <c r="K25" s="11">
        <v>1</v>
      </c>
      <c r="L25" s="11">
        <v>3</v>
      </c>
      <c r="M25" s="14">
        <f t="shared" si="0"/>
        <v>-5.7971014492753624E-2</v>
      </c>
      <c r="N25" s="14">
        <f t="shared" si="0"/>
        <v>-0.31428571428571428</v>
      </c>
      <c r="O25" s="14">
        <f t="shared" si="0"/>
        <v>0.3</v>
      </c>
      <c r="P25" s="14">
        <f t="shared" si="0"/>
        <v>-0.75</v>
      </c>
      <c r="Q25" s="14">
        <f t="shared" si="0"/>
        <v>-0.25</v>
      </c>
    </row>
    <row r="26" spans="2:17" ht="20.100000000000001" customHeight="1" thickBot="1" x14ac:dyDescent="0.25">
      <c r="B26" s="7" t="s">
        <v>17</v>
      </c>
      <c r="C26" s="11">
        <v>305</v>
      </c>
      <c r="D26" s="11">
        <v>172</v>
      </c>
      <c r="E26" s="11">
        <v>125</v>
      </c>
      <c r="F26" s="11">
        <v>4</v>
      </c>
      <c r="G26" s="11">
        <v>4</v>
      </c>
      <c r="H26" s="11">
        <v>326</v>
      </c>
      <c r="I26" s="11">
        <v>144</v>
      </c>
      <c r="J26" s="11">
        <v>174</v>
      </c>
      <c r="K26" s="11">
        <v>2</v>
      </c>
      <c r="L26" s="11">
        <v>6</v>
      </c>
      <c r="M26" s="14">
        <f t="shared" si="0"/>
        <v>6.8852459016393447E-2</v>
      </c>
      <c r="N26" s="14">
        <f t="shared" si="0"/>
        <v>-0.16279069767441862</v>
      </c>
      <c r="O26" s="14">
        <f t="shared" si="0"/>
        <v>0.39200000000000002</v>
      </c>
      <c r="P26" s="14">
        <f t="shared" si="0"/>
        <v>-0.5</v>
      </c>
      <c r="Q26" s="14">
        <f t="shared" si="0"/>
        <v>0.5</v>
      </c>
    </row>
    <row r="27" spans="2:17" ht="20.100000000000001" customHeight="1" thickBot="1" x14ac:dyDescent="0.25">
      <c r="B27" s="8" t="s">
        <v>18</v>
      </c>
      <c r="C27" s="11">
        <v>73</v>
      </c>
      <c r="D27" s="11">
        <v>25</v>
      </c>
      <c r="E27" s="11">
        <v>47</v>
      </c>
      <c r="F27" s="11">
        <v>1</v>
      </c>
      <c r="G27" s="11">
        <v>0</v>
      </c>
      <c r="H27" s="11">
        <v>61</v>
      </c>
      <c r="I27" s="11">
        <v>18</v>
      </c>
      <c r="J27" s="11">
        <v>43</v>
      </c>
      <c r="K27" s="11">
        <v>0</v>
      </c>
      <c r="L27" s="11">
        <v>0</v>
      </c>
      <c r="M27" s="14">
        <f t="shared" si="0"/>
        <v>-0.16438356164383561</v>
      </c>
      <c r="N27" s="14">
        <f t="shared" si="0"/>
        <v>-0.28000000000000003</v>
      </c>
      <c r="O27" s="14">
        <f t="shared" si="0"/>
        <v>-8.5106382978723402E-2</v>
      </c>
      <c r="P27" s="14">
        <f t="shared" si="0"/>
        <v>-1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7853</v>
      </c>
      <c r="D28" s="12">
        <f t="shared" ref="D28:G28" si="1">SUM(D11:D27)</f>
        <v>4820</v>
      </c>
      <c r="E28" s="12">
        <f t="shared" si="1"/>
        <v>2566</v>
      </c>
      <c r="F28" s="12">
        <f t="shared" si="1"/>
        <v>359</v>
      </c>
      <c r="G28" s="12">
        <f t="shared" si="1"/>
        <v>108</v>
      </c>
      <c r="H28" s="12">
        <f>SUM(H11:H27)</f>
        <v>7800</v>
      </c>
      <c r="I28" s="12">
        <f t="shared" ref="I28:L28" si="2">SUM(I11:I27)</f>
        <v>4831</v>
      </c>
      <c r="J28" s="12">
        <f t="shared" si="2"/>
        <v>2546</v>
      </c>
      <c r="K28" s="12">
        <f t="shared" si="2"/>
        <v>299</v>
      </c>
      <c r="L28" s="12">
        <f t="shared" si="2"/>
        <v>124</v>
      </c>
      <c r="M28" s="15">
        <f t="shared" si="0"/>
        <v>-6.7490131160066217E-3</v>
      </c>
      <c r="N28" s="15">
        <f t="shared" si="0"/>
        <v>2.2821576763485478E-3</v>
      </c>
      <c r="O28" s="15">
        <f t="shared" si="0"/>
        <v>-7.7942322681215899E-3</v>
      </c>
      <c r="P28" s="15">
        <f t="shared" si="0"/>
        <v>-0.16713091922005571</v>
      </c>
      <c r="Q28" s="15">
        <f t="shared" si="0"/>
        <v>0.14814814814814814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625" bestFit="1" customWidth="1"/>
    <col min="4" max="5" width="12.5" bestFit="1" customWidth="1"/>
    <col min="6" max="6" width="10.125" bestFit="1" customWidth="1"/>
    <col min="7" max="7" width="12" bestFit="1" customWidth="1"/>
    <col min="8" max="8" width="8.625" bestFit="1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27" t="s">
        <v>119</v>
      </c>
      <c r="D9" s="28"/>
      <c r="E9" s="28"/>
      <c r="F9" s="28"/>
      <c r="G9" s="28"/>
      <c r="H9" s="27" t="s">
        <v>120</v>
      </c>
      <c r="I9" s="28"/>
      <c r="J9" s="28"/>
      <c r="K9" s="28"/>
      <c r="L9" s="28"/>
      <c r="M9" s="27" t="s">
        <v>122</v>
      </c>
      <c r="N9" s="28"/>
      <c r="O9" s="28"/>
      <c r="P9" s="28"/>
      <c r="Q9" s="28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1">
        <v>1098</v>
      </c>
      <c r="D11" s="21">
        <v>452</v>
      </c>
      <c r="E11" s="21">
        <v>203</v>
      </c>
      <c r="F11" s="21">
        <v>317</v>
      </c>
      <c r="G11" s="21">
        <v>126</v>
      </c>
      <c r="H11" s="21">
        <v>1060</v>
      </c>
      <c r="I11" s="21">
        <v>491</v>
      </c>
      <c r="J11" s="21">
        <v>209</v>
      </c>
      <c r="K11" s="21">
        <v>266</v>
      </c>
      <c r="L11" s="21">
        <v>94</v>
      </c>
      <c r="M11" s="14">
        <f>IF(C11=0,"-",(H11-C11)/C11)</f>
        <v>-3.4608378870673952E-2</v>
      </c>
      <c r="N11" s="14">
        <f>IF(D11=0,"-",(I11-D11)/D11)</f>
        <v>8.628318584070796E-2</v>
      </c>
      <c r="O11" s="14">
        <f>IF(E11=0,"-",(J11-E11)/E11)</f>
        <v>2.9556650246305417E-2</v>
      </c>
      <c r="P11" s="14">
        <f>IF(F11=0,"-",(K11-F11)/F11)</f>
        <v>-0.16088328075709779</v>
      </c>
      <c r="Q11" s="14">
        <f>IF(G11=0,"-",(L11-G11)/G11)</f>
        <v>-0.25396825396825395</v>
      </c>
    </row>
    <row r="12" spans="2:17" ht="20.100000000000001" customHeight="1" thickBot="1" x14ac:dyDescent="0.25">
      <c r="B12" s="6" t="s">
        <v>3</v>
      </c>
      <c r="C12" s="21">
        <v>223</v>
      </c>
      <c r="D12" s="21">
        <v>92</v>
      </c>
      <c r="E12" s="21">
        <v>79</v>
      </c>
      <c r="F12" s="21">
        <v>37</v>
      </c>
      <c r="G12" s="21">
        <v>15</v>
      </c>
      <c r="H12" s="21">
        <v>189</v>
      </c>
      <c r="I12" s="21">
        <v>78</v>
      </c>
      <c r="J12" s="21">
        <v>76</v>
      </c>
      <c r="K12" s="21">
        <v>15</v>
      </c>
      <c r="L12" s="21">
        <v>20</v>
      </c>
      <c r="M12" s="14">
        <f t="shared" ref="M12:Q28" si="0">IF(C12=0,"-",(H12-C12)/C12)</f>
        <v>-0.15246636771300448</v>
      </c>
      <c r="N12" s="14">
        <f t="shared" si="0"/>
        <v>-0.15217391304347827</v>
      </c>
      <c r="O12" s="14">
        <f t="shared" si="0"/>
        <v>-3.7974683544303799E-2</v>
      </c>
      <c r="P12" s="14">
        <f t="shared" si="0"/>
        <v>-0.59459459459459463</v>
      </c>
      <c r="Q12" s="14">
        <f t="shared" si="0"/>
        <v>0.33333333333333331</v>
      </c>
    </row>
    <row r="13" spans="2:17" ht="20.100000000000001" customHeight="1" thickBot="1" x14ac:dyDescent="0.25">
      <c r="B13" s="6" t="s">
        <v>4</v>
      </c>
      <c r="C13" s="21">
        <v>141</v>
      </c>
      <c r="D13" s="21">
        <v>86</v>
      </c>
      <c r="E13" s="21">
        <v>16</v>
      </c>
      <c r="F13" s="21">
        <v>31</v>
      </c>
      <c r="G13" s="21">
        <v>8</v>
      </c>
      <c r="H13" s="21">
        <v>134</v>
      </c>
      <c r="I13" s="21">
        <v>85</v>
      </c>
      <c r="J13" s="21">
        <v>17</v>
      </c>
      <c r="K13" s="21">
        <v>20</v>
      </c>
      <c r="L13" s="21">
        <v>12</v>
      </c>
      <c r="M13" s="14">
        <f t="shared" si="0"/>
        <v>-4.9645390070921988E-2</v>
      </c>
      <c r="N13" s="14">
        <f t="shared" si="0"/>
        <v>-1.1627906976744186E-2</v>
      </c>
      <c r="O13" s="14">
        <f t="shared" si="0"/>
        <v>6.25E-2</v>
      </c>
      <c r="P13" s="14">
        <f t="shared" si="0"/>
        <v>-0.35483870967741937</v>
      </c>
      <c r="Q13" s="14">
        <f t="shared" si="0"/>
        <v>0.5</v>
      </c>
    </row>
    <row r="14" spans="2:17" ht="20.100000000000001" customHeight="1" thickBot="1" x14ac:dyDescent="0.25">
      <c r="B14" s="6" t="s">
        <v>5</v>
      </c>
      <c r="C14" s="21">
        <v>245</v>
      </c>
      <c r="D14" s="21">
        <v>121</v>
      </c>
      <c r="E14" s="21">
        <v>74</v>
      </c>
      <c r="F14" s="21">
        <v>29</v>
      </c>
      <c r="G14" s="21">
        <v>21</v>
      </c>
      <c r="H14" s="21">
        <v>209</v>
      </c>
      <c r="I14" s="21">
        <v>103</v>
      </c>
      <c r="J14" s="21">
        <v>66</v>
      </c>
      <c r="K14" s="21">
        <v>20</v>
      </c>
      <c r="L14" s="21">
        <v>20</v>
      </c>
      <c r="M14" s="14">
        <f t="shared" si="0"/>
        <v>-0.14693877551020409</v>
      </c>
      <c r="N14" s="14">
        <f t="shared" si="0"/>
        <v>-0.1487603305785124</v>
      </c>
      <c r="O14" s="14">
        <f t="shared" si="0"/>
        <v>-0.10810810810810811</v>
      </c>
      <c r="P14" s="14">
        <f t="shared" si="0"/>
        <v>-0.31034482758620691</v>
      </c>
      <c r="Q14" s="14">
        <f t="shared" si="0"/>
        <v>-4.7619047619047616E-2</v>
      </c>
    </row>
    <row r="15" spans="2:17" ht="20.100000000000001" customHeight="1" thickBot="1" x14ac:dyDescent="0.25">
      <c r="B15" s="6" t="s">
        <v>6</v>
      </c>
      <c r="C15" s="21">
        <v>183</v>
      </c>
      <c r="D15" s="21">
        <v>92</v>
      </c>
      <c r="E15" s="21">
        <v>23</v>
      </c>
      <c r="F15" s="21">
        <v>58</v>
      </c>
      <c r="G15" s="21">
        <v>10</v>
      </c>
      <c r="H15" s="21">
        <v>166</v>
      </c>
      <c r="I15" s="21">
        <v>88</v>
      </c>
      <c r="J15" s="21">
        <v>24</v>
      </c>
      <c r="K15" s="21">
        <v>38</v>
      </c>
      <c r="L15" s="21">
        <v>16</v>
      </c>
      <c r="M15" s="14">
        <f t="shared" si="0"/>
        <v>-9.2896174863387984E-2</v>
      </c>
      <c r="N15" s="14">
        <f t="shared" si="0"/>
        <v>-4.3478260869565216E-2</v>
      </c>
      <c r="O15" s="14">
        <f t="shared" si="0"/>
        <v>4.3478260869565216E-2</v>
      </c>
      <c r="P15" s="14">
        <f t="shared" si="0"/>
        <v>-0.34482758620689657</v>
      </c>
      <c r="Q15" s="14">
        <f t="shared" si="0"/>
        <v>0.6</v>
      </c>
    </row>
    <row r="16" spans="2:17" ht="20.100000000000001" customHeight="1" thickBot="1" x14ac:dyDescent="0.25">
      <c r="B16" s="6" t="s">
        <v>7</v>
      </c>
      <c r="C16" s="21">
        <v>136</v>
      </c>
      <c r="D16" s="21">
        <v>72</v>
      </c>
      <c r="E16" s="21">
        <v>13</v>
      </c>
      <c r="F16" s="21">
        <v>43</v>
      </c>
      <c r="G16" s="21">
        <v>8</v>
      </c>
      <c r="H16" s="21">
        <v>101</v>
      </c>
      <c r="I16" s="21">
        <v>53</v>
      </c>
      <c r="J16" s="21">
        <v>11</v>
      </c>
      <c r="K16" s="21">
        <v>26</v>
      </c>
      <c r="L16" s="21">
        <v>11</v>
      </c>
      <c r="M16" s="14">
        <f t="shared" si="0"/>
        <v>-0.25735294117647056</v>
      </c>
      <c r="N16" s="14">
        <f t="shared" si="0"/>
        <v>-0.2638888888888889</v>
      </c>
      <c r="O16" s="14">
        <f t="shared" si="0"/>
        <v>-0.15384615384615385</v>
      </c>
      <c r="P16" s="14">
        <f t="shared" si="0"/>
        <v>-0.39534883720930231</v>
      </c>
      <c r="Q16" s="14">
        <f t="shared" si="0"/>
        <v>0.375</v>
      </c>
    </row>
    <row r="17" spans="2:17" ht="20.100000000000001" customHeight="1" thickBot="1" x14ac:dyDescent="0.25">
      <c r="B17" s="6" t="s">
        <v>8</v>
      </c>
      <c r="C17" s="21">
        <v>276</v>
      </c>
      <c r="D17" s="21">
        <v>136</v>
      </c>
      <c r="E17" s="21">
        <v>57</v>
      </c>
      <c r="F17" s="21">
        <v>63</v>
      </c>
      <c r="G17" s="21">
        <v>20</v>
      </c>
      <c r="H17" s="21">
        <v>246</v>
      </c>
      <c r="I17" s="21">
        <v>131</v>
      </c>
      <c r="J17" s="21">
        <v>57</v>
      </c>
      <c r="K17" s="21">
        <v>45</v>
      </c>
      <c r="L17" s="21">
        <v>13</v>
      </c>
      <c r="M17" s="14">
        <f t="shared" si="0"/>
        <v>-0.10869565217391304</v>
      </c>
      <c r="N17" s="14">
        <f t="shared" si="0"/>
        <v>-3.6764705882352942E-2</v>
      </c>
      <c r="O17" s="14">
        <f t="shared" si="0"/>
        <v>0</v>
      </c>
      <c r="P17" s="14">
        <f t="shared" si="0"/>
        <v>-0.2857142857142857</v>
      </c>
      <c r="Q17" s="14">
        <f t="shared" si="0"/>
        <v>-0.35</v>
      </c>
    </row>
    <row r="18" spans="2:17" ht="20.100000000000001" customHeight="1" thickBot="1" x14ac:dyDescent="0.25">
      <c r="B18" s="6" t="s">
        <v>9</v>
      </c>
      <c r="C18" s="21">
        <v>264</v>
      </c>
      <c r="D18" s="21">
        <v>117</v>
      </c>
      <c r="E18" s="21">
        <v>47</v>
      </c>
      <c r="F18" s="21">
        <v>74</v>
      </c>
      <c r="G18" s="21">
        <v>26</v>
      </c>
      <c r="H18" s="21">
        <v>249</v>
      </c>
      <c r="I18" s="21">
        <v>118</v>
      </c>
      <c r="J18" s="21">
        <v>49</v>
      </c>
      <c r="K18" s="21">
        <v>54</v>
      </c>
      <c r="L18" s="21">
        <v>28</v>
      </c>
      <c r="M18" s="14">
        <f t="shared" si="0"/>
        <v>-5.6818181818181816E-2</v>
      </c>
      <c r="N18" s="14">
        <f t="shared" si="0"/>
        <v>8.5470085470085479E-3</v>
      </c>
      <c r="O18" s="14">
        <f t="shared" si="0"/>
        <v>4.2553191489361701E-2</v>
      </c>
      <c r="P18" s="14">
        <f t="shared" si="0"/>
        <v>-0.27027027027027029</v>
      </c>
      <c r="Q18" s="14">
        <f t="shared" si="0"/>
        <v>7.6923076923076927E-2</v>
      </c>
    </row>
    <row r="19" spans="2:17" ht="20.100000000000001" customHeight="1" thickBot="1" x14ac:dyDescent="0.25">
      <c r="B19" s="6" t="s">
        <v>10</v>
      </c>
      <c r="C19" s="21">
        <v>1019</v>
      </c>
      <c r="D19" s="21">
        <v>329</v>
      </c>
      <c r="E19" s="21">
        <v>285</v>
      </c>
      <c r="F19" s="21">
        <v>235</v>
      </c>
      <c r="G19" s="21">
        <v>170</v>
      </c>
      <c r="H19" s="21">
        <v>1039</v>
      </c>
      <c r="I19" s="21">
        <v>346</v>
      </c>
      <c r="J19" s="21">
        <v>327</v>
      </c>
      <c r="K19" s="21">
        <v>222</v>
      </c>
      <c r="L19" s="21">
        <v>144</v>
      </c>
      <c r="M19" s="14">
        <f t="shared" si="0"/>
        <v>1.9627085377821395E-2</v>
      </c>
      <c r="N19" s="14">
        <f t="shared" si="0"/>
        <v>5.1671732522796353E-2</v>
      </c>
      <c r="O19" s="14">
        <f t="shared" si="0"/>
        <v>0.14736842105263157</v>
      </c>
      <c r="P19" s="14">
        <f t="shared" si="0"/>
        <v>-5.5319148936170209E-2</v>
      </c>
      <c r="Q19" s="14">
        <f t="shared" si="0"/>
        <v>-0.15294117647058825</v>
      </c>
    </row>
    <row r="20" spans="2:17" ht="20.100000000000001" customHeight="1" thickBot="1" x14ac:dyDescent="0.25">
      <c r="B20" s="6" t="s">
        <v>11</v>
      </c>
      <c r="C20" s="21">
        <v>720</v>
      </c>
      <c r="D20" s="21">
        <v>319</v>
      </c>
      <c r="E20" s="21">
        <v>185</v>
      </c>
      <c r="F20" s="21">
        <v>157</v>
      </c>
      <c r="G20" s="21">
        <v>59</v>
      </c>
      <c r="H20" s="21">
        <v>658</v>
      </c>
      <c r="I20" s="21">
        <v>300</v>
      </c>
      <c r="J20" s="21">
        <v>156</v>
      </c>
      <c r="K20" s="21">
        <v>113</v>
      </c>
      <c r="L20" s="21">
        <v>89</v>
      </c>
      <c r="M20" s="14">
        <f t="shared" si="0"/>
        <v>-8.611111111111111E-2</v>
      </c>
      <c r="N20" s="14">
        <f t="shared" si="0"/>
        <v>-5.9561128526645767E-2</v>
      </c>
      <c r="O20" s="14">
        <f t="shared" si="0"/>
        <v>-0.15675675675675677</v>
      </c>
      <c r="P20" s="14">
        <f t="shared" si="0"/>
        <v>-0.28025477707006369</v>
      </c>
      <c r="Q20" s="14">
        <f t="shared" si="0"/>
        <v>0.50847457627118642</v>
      </c>
    </row>
    <row r="21" spans="2:17" ht="20.100000000000001" customHeight="1" thickBot="1" x14ac:dyDescent="0.25">
      <c r="B21" s="6" t="s">
        <v>12</v>
      </c>
      <c r="C21" s="21">
        <v>93</v>
      </c>
      <c r="D21" s="21">
        <v>71</v>
      </c>
      <c r="E21" s="21">
        <v>11</v>
      </c>
      <c r="F21" s="21">
        <v>11</v>
      </c>
      <c r="G21" s="21">
        <v>0</v>
      </c>
      <c r="H21" s="21">
        <v>75</v>
      </c>
      <c r="I21" s="21">
        <v>47</v>
      </c>
      <c r="J21" s="21">
        <v>16</v>
      </c>
      <c r="K21" s="21">
        <v>12</v>
      </c>
      <c r="L21" s="21">
        <v>0</v>
      </c>
      <c r="M21" s="14">
        <f t="shared" si="0"/>
        <v>-0.19354838709677419</v>
      </c>
      <c r="N21" s="14">
        <f t="shared" si="0"/>
        <v>-0.3380281690140845</v>
      </c>
      <c r="O21" s="14">
        <f t="shared" si="0"/>
        <v>0.45454545454545453</v>
      </c>
      <c r="P21" s="14">
        <f t="shared" si="0"/>
        <v>9.0909090909090912E-2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1">
        <v>183</v>
      </c>
      <c r="D22" s="21">
        <v>120</v>
      </c>
      <c r="E22" s="21">
        <v>29</v>
      </c>
      <c r="F22" s="21">
        <v>24</v>
      </c>
      <c r="G22" s="21">
        <v>10</v>
      </c>
      <c r="H22" s="21">
        <v>210</v>
      </c>
      <c r="I22" s="21">
        <v>139</v>
      </c>
      <c r="J22" s="21">
        <v>28</v>
      </c>
      <c r="K22" s="21">
        <v>34</v>
      </c>
      <c r="L22" s="21">
        <v>9</v>
      </c>
      <c r="M22" s="14">
        <f t="shared" si="0"/>
        <v>0.14754098360655737</v>
      </c>
      <c r="N22" s="14">
        <f t="shared" si="0"/>
        <v>0.15833333333333333</v>
      </c>
      <c r="O22" s="14">
        <f t="shared" si="0"/>
        <v>-3.4482758620689655E-2</v>
      </c>
      <c r="P22" s="14">
        <f t="shared" si="0"/>
        <v>0.41666666666666669</v>
      </c>
      <c r="Q22" s="14">
        <f t="shared" si="0"/>
        <v>-0.1</v>
      </c>
    </row>
    <row r="23" spans="2:17" ht="20.100000000000001" customHeight="1" thickBot="1" x14ac:dyDescent="0.25">
      <c r="B23" s="6" t="s">
        <v>14</v>
      </c>
      <c r="C23" s="21">
        <v>941</v>
      </c>
      <c r="D23" s="21">
        <v>318</v>
      </c>
      <c r="E23" s="21">
        <v>319</v>
      </c>
      <c r="F23" s="21">
        <v>161</v>
      </c>
      <c r="G23" s="21">
        <v>143</v>
      </c>
      <c r="H23" s="21">
        <v>842</v>
      </c>
      <c r="I23" s="21">
        <v>299</v>
      </c>
      <c r="J23" s="21">
        <v>304</v>
      </c>
      <c r="K23" s="21">
        <v>135</v>
      </c>
      <c r="L23" s="21">
        <v>104</v>
      </c>
      <c r="M23" s="14">
        <f t="shared" si="0"/>
        <v>-0.10520722635494155</v>
      </c>
      <c r="N23" s="14">
        <f t="shared" si="0"/>
        <v>-5.9748427672955975E-2</v>
      </c>
      <c r="O23" s="14">
        <f t="shared" si="0"/>
        <v>-4.7021943573667714E-2</v>
      </c>
      <c r="P23" s="14">
        <f t="shared" si="0"/>
        <v>-0.16149068322981366</v>
      </c>
      <c r="Q23" s="14">
        <f t="shared" si="0"/>
        <v>-0.27272727272727271</v>
      </c>
    </row>
    <row r="24" spans="2:17" ht="20.100000000000001" customHeight="1" thickBot="1" x14ac:dyDescent="0.25">
      <c r="B24" s="6" t="s">
        <v>15</v>
      </c>
      <c r="C24" s="21">
        <v>131</v>
      </c>
      <c r="D24" s="21">
        <v>55</v>
      </c>
      <c r="E24" s="21">
        <v>40</v>
      </c>
      <c r="F24" s="21">
        <v>22</v>
      </c>
      <c r="G24" s="21">
        <v>14</v>
      </c>
      <c r="H24" s="21">
        <v>132</v>
      </c>
      <c r="I24" s="21">
        <v>45</v>
      </c>
      <c r="J24" s="21">
        <v>59</v>
      </c>
      <c r="K24" s="21">
        <v>21</v>
      </c>
      <c r="L24" s="21">
        <v>7</v>
      </c>
      <c r="M24" s="14">
        <f t="shared" si="0"/>
        <v>7.6335877862595417E-3</v>
      </c>
      <c r="N24" s="14">
        <f t="shared" si="0"/>
        <v>-0.18181818181818182</v>
      </c>
      <c r="O24" s="14">
        <f t="shared" si="0"/>
        <v>0.47499999999999998</v>
      </c>
      <c r="P24" s="14">
        <f t="shared" si="0"/>
        <v>-4.5454545454545456E-2</v>
      </c>
      <c r="Q24" s="14">
        <f t="shared" si="0"/>
        <v>-0.5</v>
      </c>
    </row>
    <row r="25" spans="2:17" ht="20.100000000000001" customHeight="1" thickBot="1" x14ac:dyDescent="0.25">
      <c r="B25" s="6" t="s">
        <v>16</v>
      </c>
      <c r="C25" s="21">
        <v>75</v>
      </c>
      <c r="D25" s="21">
        <v>37</v>
      </c>
      <c r="E25" s="21">
        <v>22</v>
      </c>
      <c r="F25" s="21">
        <v>9</v>
      </c>
      <c r="G25" s="21">
        <v>7</v>
      </c>
      <c r="H25" s="21">
        <v>98</v>
      </c>
      <c r="I25" s="21">
        <v>35</v>
      </c>
      <c r="J25" s="21">
        <v>43</v>
      </c>
      <c r="K25" s="21">
        <v>12</v>
      </c>
      <c r="L25" s="21">
        <v>8</v>
      </c>
      <c r="M25" s="14">
        <f t="shared" si="0"/>
        <v>0.30666666666666664</v>
      </c>
      <c r="N25" s="14">
        <f t="shared" si="0"/>
        <v>-5.4054054054054057E-2</v>
      </c>
      <c r="O25" s="14">
        <f t="shared" si="0"/>
        <v>0.95454545454545459</v>
      </c>
      <c r="P25" s="14">
        <f t="shared" si="0"/>
        <v>0.33333333333333331</v>
      </c>
      <c r="Q25" s="14">
        <f t="shared" si="0"/>
        <v>0.14285714285714285</v>
      </c>
    </row>
    <row r="26" spans="2:17" ht="20.100000000000001" customHeight="1" thickBot="1" x14ac:dyDescent="0.25">
      <c r="B26" s="7" t="s">
        <v>17</v>
      </c>
      <c r="C26" s="21">
        <v>252</v>
      </c>
      <c r="D26" s="21">
        <v>93</v>
      </c>
      <c r="E26" s="21">
        <v>111</v>
      </c>
      <c r="F26" s="21">
        <v>23</v>
      </c>
      <c r="G26" s="21">
        <v>25</v>
      </c>
      <c r="H26" s="21">
        <v>235</v>
      </c>
      <c r="I26" s="21">
        <v>104</v>
      </c>
      <c r="J26" s="21">
        <v>92</v>
      </c>
      <c r="K26" s="21">
        <v>19</v>
      </c>
      <c r="L26" s="21">
        <v>20</v>
      </c>
      <c r="M26" s="14">
        <f t="shared" si="0"/>
        <v>-6.7460317460317457E-2</v>
      </c>
      <c r="N26" s="14">
        <f t="shared" si="0"/>
        <v>0.11827956989247312</v>
      </c>
      <c r="O26" s="14">
        <f t="shared" si="0"/>
        <v>-0.17117117117117117</v>
      </c>
      <c r="P26" s="14">
        <f t="shared" si="0"/>
        <v>-0.17391304347826086</v>
      </c>
      <c r="Q26" s="14">
        <f t="shared" si="0"/>
        <v>-0.2</v>
      </c>
    </row>
    <row r="27" spans="2:17" ht="20.100000000000001" customHeight="1" thickBot="1" x14ac:dyDescent="0.25">
      <c r="B27" s="8" t="s">
        <v>18</v>
      </c>
      <c r="C27" s="21">
        <v>35</v>
      </c>
      <c r="D27" s="21">
        <v>15</v>
      </c>
      <c r="E27" s="21">
        <v>11</v>
      </c>
      <c r="F27" s="21">
        <v>6</v>
      </c>
      <c r="G27" s="21">
        <v>3</v>
      </c>
      <c r="H27" s="21">
        <v>39</v>
      </c>
      <c r="I27" s="21">
        <v>20</v>
      </c>
      <c r="J27" s="21">
        <v>8</v>
      </c>
      <c r="K27" s="21">
        <v>8</v>
      </c>
      <c r="L27" s="21">
        <v>3</v>
      </c>
      <c r="M27" s="14">
        <f t="shared" si="0"/>
        <v>0.11428571428571428</v>
      </c>
      <c r="N27" s="14">
        <f t="shared" si="0"/>
        <v>0.33333333333333331</v>
      </c>
      <c r="O27" s="14">
        <f t="shared" si="0"/>
        <v>-0.27272727272727271</v>
      </c>
      <c r="P27" s="14">
        <f t="shared" si="0"/>
        <v>0.33333333333333331</v>
      </c>
      <c r="Q27" s="14">
        <f t="shared" si="0"/>
        <v>0</v>
      </c>
    </row>
    <row r="28" spans="2:17" ht="20.100000000000001" customHeight="1" thickBot="1" x14ac:dyDescent="0.25">
      <c r="B28" s="9" t="s">
        <v>19</v>
      </c>
      <c r="C28" s="12">
        <f>SUM(C11:C27)</f>
        <v>6015</v>
      </c>
      <c r="D28" s="12">
        <f t="shared" ref="D28:G28" si="1">SUM(D11:D27)</f>
        <v>2525</v>
      </c>
      <c r="E28" s="12">
        <f t="shared" si="1"/>
        <v>1525</v>
      </c>
      <c r="F28" s="12">
        <f t="shared" si="1"/>
        <v>1300</v>
      </c>
      <c r="G28" s="12">
        <f t="shared" si="1"/>
        <v>665</v>
      </c>
      <c r="H28" s="12">
        <f>SUM(H11:H27)</f>
        <v>5682</v>
      </c>
      <c r="I28" s="12">
        <f t="shared" ref="I28:L28" si="2">SUM(I11:I27)</f>
        <v>2482</v>
      </c>
      <c r="J28" s="12">
        <f t="shared" si="2"/>
        <v>1542</v>
      </c>
      <c r="K28" s="12">
        <f t="shared" si="2"/>
        <v>1060</v>
      </c>
      <c r="L28" s="12">
        <f t="shared" si="2"/>
        <v>598</v>
      </c>
      <c r="M28" s="15">
        <f t="shared" si="0"/>
        <v>-5.5361596009975061E-2</v>
      </c>
      <c r="N28" s="15">
        <f t="shared" si="0"/>
        <v>-1.7029702970297031E-2</v>
      </c>
      <c r="O28" s="15">
        <f t="shared" si="0"/>
        <v>1.1147540983606558E-2</v>
      </c>
      <c r="P28" s="15">
        <f t="shared" si="0"/>
        <v>-0.18461538461538463</v>
      </c>
      <c r="Q28" s="15">
        <f t="shared" si="0"/>
        <v>-0.10075187969924812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75" customWidth="1"/>
    <col min="4" max="4" width="14.125" bestFit="1" customWidth="1"/>
    <col min="5" max="5" width="16.5" customWidth="1"/>
    <col min="6" max="6" width="13.875" bestFit="1" customWidth="1"/>
    <col min="7" max="7" width="16" customWidth="1"/>
    <col min="8" max="8" width="14.125" bestFit="1" customWidth="1"/>
    <col min="9" max="9" width="16.125" customWidth="1"/>
    <col min="10" max="10" width="13.875" bestFit="1" customWidth="1"/>
    <col min="11" max="11" width="16.125" customWidth="1"/>
    <col min="12" max="12" width="14.125" bestFit="1" customWidth="1"/>
    <col min="13" max="13" width="16.125" customWidth="1"/>
    <col min="14" max="14" width="13.87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27" t="s">
        <v>119</v>
      </c>
      <c r="D9" s="28"/>
      <c r="E9" s="28"/>
      <c r="F9" s="28"/>
      <c r="G9" s="27" t="s">
        <v>120</v>
      </c>
      <c r="H9" s="28"/>
      <c r="I9" s="28"/>
      <c r="J9" s="28"/>
      <c r="K9" s="27" t="s">
        <v>122</v>
      </c>
      <c r="L9" s="28"/>
      <c r="M9" s="28"/>
      <c r="N9" s="28"/>
    </row>
    <row r="10" spans="2:14" ht="44.25" customHeight="1" thickBot="1" x14ac:dyDescent="0.25">
      <c r="C10" s="10" t="s">
        <v>57</v>
      </c>
      <c r="D10" s="10" t="s">
        <v>58</v>
      </c>
      <c r="E10" s="10" t="s">
        <v>59</v>
      </c>
      <c r="F10" s="10" t="s">
        <v>60</v>
      </c>
      <c r="G10" s="10" t="s">
        <v>57</v>
      </c>
      <c r="H10" s="10" t="s">
        <v>58</v>
      </c>
      <c r="I10" s="10" t="s">
        <v>59</v>
      </c>
      <c r="J10" s="10" t="s">
        <v>60</v>
      </c>
      <c r="K10" s="10" t="s">
        <v>57</v>
      </c>
      <c r="L10" s="10" t="s">
        <v>58</v>
      </c>
      <c r="M10" s="10" t="s">
        <v>59</v>
      </c>
      <c r="N10" s="10" t="s">
        <v>60</v>
      </c>
    </row>
    <row r="11" spans="2:14" ht="20.100000000000001" customHeight="1" thickBot="1" x14ac:dyDescent="0.25">
      <c r="B11" s="5" t="s">
        <v>2</v>
      </c>
      <c r="C11" s="11">
        <f>SUM(D11:E11)</f>
        <v>653</v>
      </c>
      <c r="D11" s="21">
        <v>386</v>
      </c>
      <c r="E11" s="21">
        <v>267</v>
      </c>
      <c r="F11" s="21">
        <v>431</v>
      </c>
      <c r="G11" s="11">
        <f>SUM(H11:I11)</f>
        <v>700</v>
      </c>
      <c r="H11" s="21">
        <v>458</v>
      </c>
      <c r="I11" s="21">
        <v>242</v>
      </c>
      <c r="J11" s="21">
        <v>353</v>
      </c>
      <c r="K11" s="14">
        <f>IF(C11=0,"-",(G11-C11)/C11)</f>
        <v>7.1975497702909647E-2</v>
      </c>
      <c r="L11" s="14">
        <f>IF(D11=0,"-",(H11-D11)/D11)</f>
        <v>0.18652849740932642</v>
      </c>
      <c r="M11" s="14">
        <f>IF(E11=0,"-",(I11-E11)/E11)</f>
        <v>-9.3632958801498134E-2</v>
      </c>
      <c r="N11" s="14">
        <f>IF(F11=0,"-",(J11-F11)/F11)</f>
        <v>-0.18097447795823665</v>
      </c>
    </row>
    <row r="12" spans="2:14" ht="20.100000000000001" customHeight="1" thickBot="1" x14ac:dyDescent="0.25">
      <c r="B12" s="6" t="s">
        <v>3</v>
      </c>
      <c r="C12" s="11">
        <f t="shared" ref="C12:C27" si="0">SUM(D12:E12)</f>
        <v>171</v>
      </c>
      <c r="D12" s="21">
        <v>89</v>
      </c>
      <c r="E12" s="21">
        <v>82</v>
      </c>
      <c r="F12" s="21">
        <v>52</v>
      </c>
      <c r="G12" s="11">
        <f t="shared" ref="G12:G27" si="1">SUM(H12:I12)</f>
        <v>151</v>
      </c>
      <c r="H12" s="21">
        <v>102</v>
      </c>
      <c r="I12" s="21">
        <v>49</v>
      </c>
      <c r="J12" s="21">
        <v>35</v>
      </c>
      <c r="K12" s="14">
        <f t="shared" ref="K12:N28" si="2">IF(C12=0,"-",(G12-C12)/C12)</f>
        <v>-0.11695906432748537</v>
      </c>
      <c r="L12" s="14">
        <f t="shared" si="2"/>
        <v>0.14606741573033707</v>
      </c>
      <c r="M12" s="14">
        <f t="shared" si="2"/>
        <v>-0.40243902439024393</v>
      </c>
      <c r="N12" s="14">
        <f t="shared" si="2"/>
        <v>-0.32692307692307693</v>
      </c>
    </row>
    <row r="13" spans="2:14" ht="20.100000000000001" customHeight="1" thickBot="1" x14ac:dyDescent="0.25">
      <c r="B13" s="6" t="s">
        <v>4</v>
      </c>
      <c r="C13" s="11">
        <f t="shared" si="0"/>
        <v>102</v>
      </c>
      <c r="D13" s="21">
        <v>71</v>
      </c>
      <c r="E13" s="21">
        <v>31</v>
      </c>
      <c r="F13" s="21">
        <v>39</v>
      </c>
      <c r="G13" s="11">
        <f t="shared" si="1"/>
        <v>102</v>
      </c>
      <c r="H13" s="21">
        <v>59</v>
      </c>
      <c r="I13" s="21">
        <v>43</v>
      </c>
      <c r="J13" s="21">
        <v>32</v>
      </c>
      <c r="K13" s="14">
        <f t="shared" si="2"/>
        <v>0</v>
      </c>
      <c r="L13" s="14">
        <f t="shared" si="2"/>
        <v>-0.16901408450704225</v>
      </c>
      <c r="M13" s="14">
        <f t="shared" si="2"/>
        <v>0.38709677419354838</v>
      </c>
      <c r="N13" s="14">
        <f t="shared" si="2"/>
        <v>-0.17948717948717949</v>
      </c>
    </row>
    <row r="14" spans="2:14" ht="20.100000000000001" customHeight="1" thickBot="1" x14ac:dyDescent="0.25">
      <c r="B14" s="6" t="s">
        <v>5</v>
      </c>
      <c r="C14" s="11">
        <f t="shared" si="0"/>
        <v>195</v>
      </c>
      <c r="D14" s="21">
        <v>155</v>
      </c>
      <c r="E14" s="21">
        <v>40</v>
      </c>
      <c r="F14" s="21">
        <v>50</v>
      </c>
      <c r="G14" s="11">
        <f t="shared" si="1"/>
        <v>169</v>
      </c>
      <c r="H14" s="21">
        <v>123</v>
      </c>
      <c r="I14" s="21">
        <v>46</v>
      </c>
      <c r="J14" s="21">
        <v>40</v>
      </c>
      <c r="K14" s="14">
        <f t="shared" si="2"/>
        <v>-0.13333333333333333</v>
      </c>
      <c r="L14" s="14">
        <f t="shared" si="2"/>
        <v>-0.20645161290322581</v>
      </c>
      <c r="M14" s="14">
        <f t="shared" si="2"/>
        <v>0.15</v>
      </c>
      <c r="N14" s="14">
        <f t="shared" si="2"/>
        <v>-0.2</v>
      </c>
    </row>
    <row r="15" spans="2:14" ht="20.100000000000001" customHeight="1" thickBot="1" x14ac:dyDescent="0.25">
      <c r="B15" s="6" t="s">
        <v>6</v>
      </c>
      <c r="C15" s="11">
        <f t="shared" si="0"/>
        <v>115</v>
      </c>
      <c r="D15" s="21">
        <v>77</v>
      </c>
      <c r="E15" s="21">
        <v>38</v>
      </c>
      <c r="F15" s="21">
        <v>68</v>
      </c>
      <c r="G15" s="11">
        <f t="shared" si="1"/>
        <v>112</v>
      </c>
      <c r="H15" s="21">
        <v>76</v>
      </c>
      <c r="I15" s="21">
        <v>36</v>
      </c>
      <c r="J15" s="21">
        <v>53</v>
      </c>
      <c r="K15" s="14">
        <f t="shared" si="2"/>
        <v>-2.6086956521739129E-2</v>
      </c>
      <c r="L15" s="14">
        <f t="shared" si="2"/>
        <v>-1.2987012987012988E-2</v>
      </c>
      <c r="M15" s="14">
        <f t="shared" si="2"/>
        <v>-5.2631578947368418E-2</v>
      </c>
      <c r="N15" s="14">
        <f t="shared" si="2"/>
        <v>-0.22058823529411764</v>
      </c>
    </row>
    <row r="16" spans="2:14" ht="20.100000000000001" customHeight="1" thickBot="1" x14ac:dyDescent="0.25">
      <c r="B16" s="6" t="s">
        <v>7</v>
      </c>
      <c r="C16" s="11">
        <f t="shared" si="0"/>
        <v>85</v>
      </c>
      <c r="D16" s="21">
        <v>44</v>
      </c>
      <c r="E16" s="21">
        <v>41</v>
      </c>
      <c r="F16" s="21">
        <v>51</v>
      </c>
      <c r="G16" s="11">
        <f t="shared" si="1"/>
        <v>64</v>
      </c>
      <c r="H16" s="21">
        <v>31</v>
      </c>
      <c r="I16" s="21">
        <v>33</v>
      </c>
      <c r="J16" s="21">
        <v>37</v>
      </c>
      <c r="K16" s="14">
        <f t="shared" si="2"/>
        <v>-0.24705882352941178</v>
      </c>
      <c r="L16" s="14">
        <f t="shared" si="2"/>
        <v>-0.29545454545454547</v>
      </c>
      <c r="M16" s="14">
        <f t="shared" si="2"/>
        <v>-0.1951219512195122</v>
      </c>
      <c r="N16" s="14">
        <f t="shared" si="2"/>
        <v>-0.27450980392156865</v>
      </c>
    </row>
    <row r="17" spans="2:14" ht="20.100000000000001" customHeight="1" thickBot="1" x14ac:dyDescent="0.25">
      <c r="B17" s="6" t="s">
        <v>8</v>
      </c>
      <c r="C17" s="11">
        <f t="shared" si="0"/>
        <v>193</v>
      </c>
      <c r="D17" s="21">
        <v>125</v>
      </c>
      <c r="E17" s="21">
        <v>68</v>
      </c>
      <c r="F17" s="21">
        <v>81</v>
      </c>
      <c r="G17" s="11">
        <f t="shared" si="1"/>
        <v>187</v>
      </c>
      <c r="H17" s="21">
        <v>127</v>
      </c>
      <c r="I17" s="21">
        <v>60</v>
      </c>
      <c r="J17" s="21">
        <v>58</v>
      </c>
      <c r="K17" s="14">
        <f t="shared" si="2"/>
        <v>-3.1088082901554404E-2</v>
      </c>
      <c r="L17" s="14">
        <f t="shared" si="2"/>
        <v>1.6E-2</v>
      </c>
      <c r="M17" s="14">
        <f t="shared" si="2"/>
        <v>-0.11764705882352941</v>
      </c>
      <c r="N17" s="14">
        <f t="shared" si="2"/>
        <v>-0.2839506172839506</v>
      </c>
    </row>
    <row r="18" spans="2:14" ht="20.100000000000001" customHeight="1" thickBot="1" x14ac:dyDescent="0.25">
      <c r="B18" s="6" t="s">
        <v>9</v>
      </c>
      <c r="C18" s="11">
        <f t="shared" si="0"/>
        <v>163</v>
      </c>
      <c r="D18" s="21">
        <v>108</v>
      </c>
      <c r="E18" s="21">
        <v>55</v>
      </c>
      <c r="F18" s="21">
        <v>99</v>
      </c>
      <c r="G18" s="11">
        <f t="shared" si="1"/>
        <v>167</v>
      </c>
      <c r="H18" s="21">
        <v>96</v>
      </c>
      <c r="I18" s="21">
        <v>71</v>
      </c>
      <c r="J18" s="21">
        <v>82</v>
      </c>
      <c r="K18" s="14">
        <f t="shared" si="2"/>
        <v>2.4539877300613498E-2</v>
      </c>
      <c r="L18" s="14">
        <f t="shared" si="2"/>
        <v>-0.1111111111111111</v>
      </c>
      <c r="M18" s="14">
        <f t="shared" si="2"/>
        <v>0.29090909090909089</v>
      </c>
      <c r="N18" s="14">
        <f t="shared" si="2"/>
        <v>-0.17171717171717171</v>
      </c>
    </row>
    <row r="19" spans="2:14" ht="20.100000000000001" customHeight="1" thickBot="1" x14ac:dyDescent="0.25">
      <c r="B19" s="6" t="s">
        <v>10</v>
      </c>
      <c r="C19" s="11">
        <f t="shared" si="0"/>
        <v>611</v>
      </c>
      <c r="D19" s="21">
        <v>329</v>
      </c>
      <c r="E19" s="21">
        <v>282</v>
      </c>
      <c r="F19" s="21">
        <v>398</v>
      </c>
      <c r="G19" s="11">
        <f t="shared" si="1"/>
        <v>671</v>
      </c>
      <c r="H19" s="21">
        <v>402</v>
      </c>
      <c r="I19" s="21">
        <v>269</v>
      </c>
      <c r="J19" s="21">
        <v>363</v>
      </c>
      <c r="K19" s="14">
        <f t="shared" si="2"/>
        <v>9.8199672667757767E-2</v>
      </c>
      <c r="L19" s="14">
        <f t="shared" si="2"/>
        <v>0.22188449848024316</v>
      </c>
      <c r="M19" s="14">
        <f t="shared" si="2"/>
        <v>-4.6099290780141841E-2</v>
      </c>
      <c r="N19" s="14">
        <f t="shared" si="2"/>
        <v>-8.7939698492462318E-2</v>
      </c>
    </row>
    <row r="20" spans="2:14" ht="20.100000000000001" customHeight="1" thickBot="1" x14ac:dyDescent="0.25">
      <c r="B20" s="6" t="s">
        <v>11</v>
      </c>
      <c r="C20" s="11">
        <f t="shared" si="0"/>
        <v>498</v>
      </c>
      <c r="D20" s="21">
        <v>292</v>
      </c>
      <c r="E20" s="21">
        <v>206</v>
      </c>
      <c r="F20" s="21">
        <v>212</v>
      </c>
      <c r="G20" s="11">
        <f t="shared" si="1"/>
        <v>456</v>
      </c>
      <c r="H20" s="21">
        <v>274</v>
      </c>
      <c r="I20" s="21">
        <v>182</v>
      </c>
      <c r="J20" s="21">
        <v>202</v>
      </c>
      <c r="K20" s="14">
        <f t="shared" si="2"/>
        <v>-8.4337349397590355E-2</v>
      </c>
      <c r="L20" s="14">
        <f t="shared" si="2"/>
        <v>-6.1643835616438353E-2</v>
      </c>
      <c r="M20" s="14">
        <f t="shared" si="2"/>
        <v>-0.11650485436893204</v>
      </c>
      <c r="N20" s="14">
        <f t="shared" si="2"/>
        <v>-4.716981132075472E-2</v>
      </c>
    </row>
    <row r="21" spans="2:14" ht="20.100000000000001" customHeight="1" thickBot="1" x14ac:dyDescent="0.25">
      <c r="B21" s="6" t="s">
        <v>12</v>
      </c>
      <c r="C21" s="11">
        <f t="shared" si="0"/>
        <v>82</v>
      </c>
      <c r="D21" s="21">
        <v>64</v>
      </c>
      <c r="E21" s="21">
        <v>18</v>
      </c>
      <c r="F21" s="21">
        <v>10</v>
      </c>
      <c r="G21" s="11">
        <f t="shared" si="1"/>
        <v>63</v>
      </c>
      <c r="H21" s="21">
        <v>45</v>
      </c>
      <c r="I21" s="21">
        <v>18</v>
      </c>
      <c r="J21" s="21">
        <v>12</v>
      </c>
      <c r="K21" s="14">
        <f t="shared" si="2"/>
        <v>-0.23170731707317074</v>
      </c>
      <c r="L21" s="14">
        <f t="shared" si="2"/>
        <v>-0.296875</v>
      </c>
      <c r="M21" s="14">
        <f t="shared" si="2"/>
        <v>0</v>
      </c>
      <c r="N21" s="14">
        <f t="shared" si="2"/>
        <v>0.2</v>
      </c>
    </row>
    <row r="22" spans="2:14" ht="20.100000000000001" customHeight="1" thickBot="1" x14ac:dyDescent="0.25">
      <c r="B22" s="6" t="s">
        <v>13</v>
      </c>
      <c r="C22" s="11">
        <f t="shared" si="0"/>
        <v>147</v>
      </c>
      <c r="D22" s="21">
        <v>78</v>
      </c>
      <c r="E22" s="21">
        <v>69</v>
      </c>
      <c r="F22" s="21">
        <v>33</v>
      </c>
      <c r="G22" s="11">
        <f t="shared" si="1"/>
        <v>167</v>
      </c>
      <c r="H22" s="21">
        <v>105</v>
      </c>
      <c r="I22" s="21">
        <v>62</v>
      </c>
      <c r="J22" s="21">
        <v>43</v>
      </c>
      <c r="K22" s="14">
        <f t="shared" si="2"/>
        <v>0.1360544217687075</v>
      </c>
      <c r="L22" s="14">
        <f t="shared" si="2"/>
        <v>0.34615384615384615</v>
      </c>
      <c r="M22" s="14">
        <f t="shared" si="2"/>
        <v>-0.10144927536231885</v>
      </c>
      <c r="N22" s="14">
        <f t="shared" si="2"/>
        <v>0.30303030303030304</v>
      </c>
    </row>
    <row r="23" spans="2:14" ht="20.100000000000001" customHeight="1" thickBot="1" x14ac:dyDescent="0.25">
      <c r="B23" s="6" t="s">
        <v>14</v>
      </c>
      <c r="C23" s="11">
        <f t="shared" si="0"/>
        <v>614</v>
      </c>
      <c r="D23" s="21">
        <v>377</v>
      </c>
      <c r="E23" s="21">
        <v>237</v>
      </c>
      <c r="F23" s="21">
        <v>261</v>
      </c>
      <c r="G23" s="11">
        <f t="shared" si="1"/>
        <v>588</v>
      </c>
      <c r="H23" s="21">
        <v>360</v>
      </c>
      <c r="I23" s="21">
        <v>228</v>
      </c>
      <c r="J23" s="21">
        <v>224</v>
      </c>
      <c r="K23" s="14">
        <f t="shared" si="2"/>
        <v>-4.2345276872964167E-2</v>
      </c>
      <c r="L23" s="14">
        <f t="shared" si="2"/>
        <v>-4.5092838196286469E-2</v>
      </c>
      <c r="M23" s="14">
        <f t="shared" si="2"/>
        <v>-3.7974683544303799E-2</v>
      </c>
      <c r="N23" s="14">
        <f t="shared" si="2"/>
        <v>-0.1417624521072797</v>
      </c>
    </row>
    <row r="24" spans="2:14" ht="20.100000000000001" customHeight="1" thickBot="1" x14ac:dyDescent="0.25">
      <c r="B24" s="6" t="s">
        <v>15</v>
      </c>
      <c r="C24" s="11">
        <f t="shared" si="0"/>
        <v>95</v>
      </c>
      <c r="D24" s="21">
        <v>75</v>
      </c>
      <c r="E24" s="21">
        <v>20</v>
      </c>
      <c r="F24" s="21">
        <v>36</v>
      </c>
      <c r="G24" s="11">
        <f t="shared" si="1"/>
        <v>104</v>
      </c>
      <c r="H24" s="21">
        <v>80</v>
      </c>
      <c r="I24" s="21">
        <v>24</v>
      </c>
      <c r="J24" s="21">
        <v>28</v>
      </c>
      <c r="K24" s="14">
        <f t="shared" si="2"/>
        <v>9.4736842105263161E-2</v>
      </c>
      <c r="L24" s="14">
        <f t="shared" si="2"/>
        <v>6.6666666666666666E-2</v>
      </c>
      <c r="M24" s="14">
        <f t="shared" si="2"/>
        <v>0.2</v>
      </c>
      <c r="N24" s="14">
        <f t="shared" si="2"/>
        <v>-0.22222222222222221</v>
      </c>
    </row>
    <row r="25" spans="2:14" ht="20.100000000000001" customHeight="1" thickBot="1" x14ac:dyDescent="0.25">
      <c r="B25" s="6" t="s">
        <v>16</v>
      </c>
      <c r="C25" s="11">
        <f t="shared" si="0"/>
        <v>59</v>
      </c>
      <c r="D25" s="21">
        <v>46</v>
      </c>
      <c r="E25" s="21">
        <v>13</v>
      </c>
      <c r="F25" s="21">
        <v>16</v>
      </c>
      <c r="G25" s="11">
        <f t="shared" si="1"/>
        <v>78</v>
      </c>
      <c r="H25" s="21">
        <v>69</v>
      </c>
      <c r="I25" s="21">
        <v>9</v>
      </c>
      <c r="J25" s="21">
        <v>20</v>
      </c>
      <c r="K25" s="14">
        <f t="shared" si="2"/>
        <v>0.32203389830508472</v>
      </c>
      <c r="L25" s="14">
        <f t="shared" si="2"/>
        <v>0.5</v>
      </c>
      <c r="M25" s="14">
        <f t="shared" si="2"/>
        <v>-0.30769230769230771</v>
      </c>
      <c r="N25" s="14">
        <f t="shared" si="2"/>
        <v>0.25</v>
      </c>
    </row>
    <row r="26" spans="2:14" ht="20.100000000000001" customHeight="1" thickBot="1" x14ac:dyDescent="0.25">
      <c r="B26" s="7" t="s">
        <v>17</v>
      </c>
      <c r="C26" s="11">
        <f t="shared" si="0"/>
        <v>200</v>
      </c>
      <c r="D26" s="21">
        <v>131</v>
      </c>
      <c r="E26" s="21">
        <v>69</v>
      </c>
      <c r="F26" s="21">
        <v>47</v>
      </c>
      <c r="G26" s="11">
        <f t="shared" si="1"/>
        <v>194</v>
      </c>
      <c r="H26" s="21">
        <v>133</v>
      </c>
      <c r="I26" s="21">
        <v>61</v>
      </c>
      <c r="J26" s="21">
        <v>37</v>
      </c>
      <c r="K26" s="14">
        <f t="shared" si="2"/>
        <v>-0.03</v>
      </c>
      <c r="L26" s="14">
        <f t="shared" si="2"/>
        <v>1.5267175572519083E-2</v>
      </c>
      <c r="M26" s="14">
        <f t="shared" si="2"/>
        <v>-0.11594202898550725</v>
      </c>
      <c r="N26" s="14">
        <f t="shared" si="2"/>
        <v>-0.21276595744680851</v>
      </c>
    </row>
    <row r="27" spans="2:14" ht="20.100000000000001" customHeight="1" thickBot="1" x14ac:dyDescent="0.25">
      <c r="B27" s="8" t="s">
        <v>18</v>
      </c>
      <c r="C27" s="11">
        <f t="shared" si="0"/>
        <v>26</v>
      </c>
      <c r="D27" s="21">
        <v>24</v>
      </c>
      <c r="E27" s="21">
        <v>2</v>
      </c>
      <c r="F27" s="21">
        <v>9</v>
      </c>
      <c r="G27" s="11">
        <f t="shared" si="1"/>
        <v>28</v>
      </c>
      <c r="H27" s="21">
        <v>25</v>
      </c>
      <c r="I27" s="21">
        <v>3</v>
      </c>
      <c r="J27" s="21">
        <v>11</v>
      </c>
      <c r="K27" s="14">
        <f t="shared" si="2"/>
        <v>7.6923076923076927E-2</v>
      </c>
      <c r="L27" s="14">
        <f t="shared" si="2"/>
        <v>4.1666666666666664E-2</v>
      </c>
      <c r="M27" s="14">
        <f t="shared" si="2"/>
        <v>0.5</v>
      </c>
      <c r="N27" s="14">
        <f t="shared" si="2"/>
        <v>0.22222222222222221</v>
      </c>
    </row>
    <row r="28" spans="2:14" ht="20.100000000000001" customHeight="1" thickBot="1" x14ac:dyDescent="0.25">
      <c r="B28" s="9" t="s">
        <v>19</v>
      </c>
      <c r="C28" s="12">
        <f>SUM(C11:C27)</f>
        <v>4009</v>
      </c>
      <c r="D28" s="12">
        <f t="shared" ref="D28:F28" si="3">SUM(D11:D27)</f>
        <v>2471</v>
      </c>
      <c r="E28" s="12">
        <f t="shared" si="3"/>
        <v>1538</v>
      </c>
      <c r="F28" s="12">
        <f t="shared" si="3"/>
        <v>1893</v>
      </c>
      <c r="G28" s="12">
        <f>SUM(G11:G27)</f>
        <v>4001</v>
      </c>
      <c r="H28" s="12">
        <f>SUM(H11:H27)</f>
        <v>2565</v>
      </c>
      <c r="I28" s="12">
        <f t="shared" ref="I28:J28" si="4">SUM(I11:I27)</f>
        <v>1436</v>
      </c>
      <c r="J28" s="12">
        <f t="shared" si="4"/>
        <v>1630</v>
      </c>
      <c r="K28" s="15">
        <f t="shared" si="2"/>
        <v>-1.9955101022698929E-3</v>
      </c>
      <c r="L28" s="15">
        <f t="shared" si="2"/>
        <v>3.8041278834479969E-2</v>
      </c>
      <c r="M28" s="15">
        <f t="shared" si="2"/>
        <v>-6.6319895968790635E-2</v>
      </c>
      <c r="N28" s="15">
        <f t="shared" si="2"/>
        <v>-0.13893291072371897</v>
      </c>
    </row>
    <row r="29" spans="2:14" x14ac:dyDescent="0.2">
      <c r="D29" s="20"/>
      <c r="E29" s="20"/>
      <c r="F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4.25" customWidth="1"/>
    <col min="9" max="9" width="15.625" customWidth="1"/>
    <col min="10" max="10" width="11.375" bestFit="1" customWidth="1"/>
    <col min="11" max="11" width="13.125" bestFit="1" customWidth="1"/>
    <col min="12" max="12" width="15.625" customWidth="1"/>
    <col min="13" max="13" width="11.375" bestFit="1" customWidth="1"/>
    <col min="14" max="14" width="13.12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27" t="s">
        <v>123</v>
      </c>
      <c r="D9" s="28"/>
      <c r="E9" s="28"/>
      <c r="F9" s="27" t="s">
        <v>124</v>
      </c>
      <c r="G9" s="28"/>
      <c r="H9" s="28"/>
      <c r="I9" s="27" t="s">
        <v>125</v>
      </c>
      <c r="J9" s="28"/>
      <c r="K9" s="28"/>
      <c r="L9" s="27" t="s">
        <v>126</v>
      </c>
      <c r="M9" s="28"/>
      <c r="N9" s="28"/>
    </row>
    <row r="10" spans="2:14" ht="44.25" customHeight="1" thickBot="1" x14ac:dyDescent="0.25">
      <c r="C10" s="10" t="s">
        <v>62</v>
      </c>
      <c r="D10" s="10" t="s">
        <v>63</v>
      </c>
      <c r="E10" s="10" t="s">
        <v>64</v>
      </c>
      <c r="F10" s="10" t="s">
        <v>65</v>
      </c>
      <c r="G10" s="10" t="s">
        <v>63</v>
      </c>
      <c r="H10" s="10" t="s">
        <v>64</v>
      </c>
      <c r="I10" s="10" t="s">
        <v>62</v>
      </c>
      <c r="J10" s="10" t="s">
        <v>63</v>
      </c>
      <c r="K10" s="10" t="s">
        <v>64</v>
      </c>
      <c r="L10" s="10" t="s">
        <v>65</v>
      </c>
      <c r="M10" s="10" t="s">
        <v>63</v>
      </c>
      <c r="N10" s="10" t="s">
        <v>64</v>
      </c>
    </row>
    <row r="11" spans="2:14" ht="20.100000000000001" customHeight="1" thickBot="1" x14ac:dyDescent="0.25">
      <c r="B11" s="5" t="s">
        <v>2</v>
      </c>
      <c r="C11" s="22">
        <v>9</v>
      </c>
      <c r="D11" s="22">
        <v>8</v>
      </c>
      <c r="E11" s="22">
        <v>1</v>
      </c>
      <c r="F11" s="22">
        <v>2</v>
      </c>
      <c r="G11" s="22">
        <v>2</v>
      </c>
      <c r="H11" s="22">
        <v>0</v>
      </c>
      <c r="I11" s="22">
        <v>17</v>
      </c>
      <c r="J11" s="22">
        <v>16</v>
      </c>
      <c r="K11" s="22">
        <v>1</v>
      </c>
      <c r="L11" s="22">
        <v>2</v>
      </c>
      <c r="M11" s="22">
        <v>1</v>
      </c>
      <c r="N11" s="22">
        <v>1</v>
      </c>
    </row>
    <row r="12" spans="2:14" ht="20.100000000000001" customHeight="1" thickBot="1" x14ac:dyDescent="0.25">
      <c r="B12" s="6" t="s">
        <v>3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2</v>
      </c>
      <c r="J12" s="22">
        <v>2</v>
      </c>
      <c r="K12" s="22">
        <v>0</v>
      </c>
      <c r="L12" s="22">
        <v>0</v>
      </c>
      <c r="M12" s="22">
        <v>0</v>
      </c>
      <c r="N12" s="22">
        <v>0</v>
      </c>
    </row>
    <row r="13" spans="2:14" ht="20.100000000000001" customHeight="1" thickBot="1" x14ac:dyDescent="0.25">
      <c r="B13" s="6" t="s">
        <v>4</v>
      </c>
      <c r="C13" s="22">
        <v>1</v>
      </c>
      <c r="D13" s="22">
        <v>1</v>
      </c>
      <c r="E13" s="22">
        <v>0</v>
      </c>
      <c r="F13" s="22">
        <v>0</v>
      </c>
      <c r="G13" s="22">
        <v>0</v>
      </c>
      <c r="H13" s="22">
        <v>0</v>
      </c>
      <c r="I13" s="22">
        <v>5</v>
      </c>
      <c r="J13" s="22">
        <v>5</v>
      </c>
      <c r="K13" s="22">
        <v>0</v>
      </c>
      <c r="L13" s="22">
        <v>0</v>
      </c>
      <c r="M13" s="22">
        <v>0</v>
      </c>
      <c r="N13" s="22">
        <v>0</v>
      </c>
    </row>
    <row r="14" spans="2:14" ht="20.100000000000001" customHeight="1" thickBot="1" x14ac:dyDescent="0.25">
      <c r="B14" s="6" t="s">
        <v>5</v>
      </c>
      <c r="C14" s="22">
        <v>1</v>
      </c>
      <c r="D14" s="22">
        <v>1</v>
      </c>
      <c r="E14" s="22">
        <v>0</v>
      </c>
      <c r="F14" s="22">
        <v>0</v>
      </c>
      <c r="G14" s="22">
        <v>0</v>
      </c>
      <c r="H14" s="22">
        <v>0</v>
      </c>
      <c r="I14" s="22">
        <v>4</v>
      </c>
      <c r="J14" s="22">
        <v>3</v>
      </c>
      <c r="K14" s="22">
        <v>1</v>
      </c>
      <c r="L14" s="22">
        <v>0</v>
      </c>
      <c r="M14" s="22">
        <v>0</v>
      </c>
      <c r="N14" s="22">
        <v>0</v>
      </c>
    </row>
    <row r="15" spans="2:14" ht="20.100000000000001" customHeight="1" thickBot="1" x14ac:dyDescent="0.25">
      <c r="B15" s="6" t="s">
        <v>6</v>
      </c>
      <c r="C15" s="22">
        <v>4</v>
      </c>
      <c r="D15" s="22">
        <v>4</v>
      </c>
      <c r="E15" s="22">
        <v>0</v>
      </c>
      <c r="F15" s="22">
        <v>0</v>
      </c>
      <c r="G15" s="22">
        <v>0</v>
      </c>
      <c r="H15" s="22">
        <v>0</v>
      </c>
      <c r="I15" s="22">
        <v>6</v>
      </c>
      <c r="J15" s="22">
        <v>5</v>
      </c>
      <c r="K15" s="22">
        <v>1</v>
      </c>
      <c r="L15" s="22">
        <v>1</v>
      </c>
      <c r="M15" s="22">
        <v>1</v>
      </c>
      <c r="N15" s="22">
        <v>0</v>
      </c>
    </row>
    <row r="16" spans="2:14" ht="20.100000000000001" customHeight="1" thickBot="1" x14ac:dyDescent="0.25">
      <c r="B16" s="6" t="s">
        <v>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2:14" ht="20.100000000000001" customHeight="1" thickBot="1" x14ac:dyDescent="0.25">
      <c r="B17" s="6" t="s">
        <v>8</v>
      </c>
      <c r="C17" s="22">
        <v>1</v>
      </c>
      <c r="D17" s="22">
        <v>0</v>
      </c>
      <c r="E17" s="22">
        <v>1</v>
      </c>
      <c r="F17" s="22">
        <v>0</v>
      </c>
      <c r="G17" s="22">
        <v>0</v>
      </c>
      <c r="H17" s="22">
        <v>0</v>
      </c>
      <c r="I17" s="22">
        <v>6</v>
      </c>
      <c r="J17" s="22">
        <v>6</v>
      </c>
      <c r="K17" s="22">
        <v>0</v>
      </c>
      <c r="L17" s="22">
        <v>0</v>
      </c>
      <c r="M17" s="22">
        <v>0</v>
      </c>
      <c r="N17" s="22">
        <v>0</v>
      </c>
    </row>
    <row r="18" spans="2:14" ht="20.100000000000001" customHeight="1" thickBot="1" x14ac:dyDescent="0.25">
      <c r="B18" s="6" t="s">
        <v>9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2</v>
      </c>
      <c r="J18" s="22">
        <v>2</v>
      </c>
      <c r="K18" s="22">
        <v>0</v>
      </c>
      <c r="L18" s="22">
        <v>0</v>
      </c>
      <c r="M18" s="22">
        <v>0</v>
      </c>
      <c r="N18" s="22">
        <v>0</v>
      </c>
    </row>
    <row r="19" spans="2:14" ht="20.100000000000001" customHeight="1" thickBot="1" x14ac:dyDescent="0.25">
      <c r="B19" s="6" t="s">
        <v>10</v>
      </c>
      <c r="C19" s="22">
        <v>7</v>
      </c>
      <c r="D19" s="22">
        <v>5</v>
      </c>
      <c r="E19" s="22">
        <v>2</v>
      </c>
      <c r="F19" s="22">
        <v>0</v>
      </c>
      <c r="G19" s="22">
        <v>0</v>
      </c>
      <c r="H19" s="22">
        <v>0</v>
      </c>
      <c r="I19" s="22">
        <v>4</v>
      </c>
      <c r="J19" s="22">
        <v>1</v>
      </c>
      <c r="K19" s="22">
        <v>3</v>
      </c>
      <c r="L19" s="22">
        <v>0</v>
      </c>
      <c r="M19" s="22">
        <v>0</v>
      </c>
      <c r="N19" s="22">
        <v>0</v>
      </c>
    </row>
    <row r="20" spans="2:14" ht="20.100000000000001" customHeight="1" thickBot="1" x14ac:dyDescent="0.25">
      <c r="B20" s="6" t="s">
        <v>11</v>
      </c>
      <c r="C20" s="22">
        <v>6</v>
      </c>
      <c r="D20" s="22">
        <v>4</v>
      </c>
      <c r="E20" s="22">
        <v>2</v>
      </c>
      <c r="F20" s="22">
        <v>0</v>
      </c>
      <c r="G20" s="22">
        <v>0</v>
      </c>
      <c r="H20" s="22">
        <v>0</v>
      </c>
      <c r="I20" s="22">
        <v>13</v>
      </c>
      <c r="J20" s="22">
        <v>8</v>
      </c>
      <c r="K20" s="22">
        <v>5</v>
      </c>
      <c r="L20" s="22">
        <v>0</v>
      </c>
      <c r="M20" s="22">
        <v>0</v>
      </c>
      <c r="N20" s="22">
        <v>0</v>
      </c>
    </row>
    <row r="21" spans="2:14" ht="20.100000000000001" customHeight="1" thickBot="1" x14ac:dyDescent="0.25">
      <c r="B21" s="6" t="s">
        <v>12</v>
      </c>
      <c r="C21" s="22">
        <v>1</v>
      </c>
      <c r="D21" s="22">
        <v>1</v>
      </c>
      <c r="E21" s="22">
        <v>0</v>
      </c>
      <c r="F21" s="22">
        <v>0</v>
      </c>
      <c r="G21" s="22">
        <v>0</v>
      </c>
      <c r="H21" s="22">
        <v>0</v>
      </c>
      <c r="I21" s="22">
        <v>1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</row>
    <row r="22" spans="2:14" ht="20.100000000000001" customHeight="1" thickBot="1" x14ac:dyDescent="0.25">
      <c r="B22" s="6" t="s">
        <v>13</v>
      </c>
      <c r="C22" s="22">
        <v>3</v>
      </c>
      <c r="D22" s="22">
        <v>3</v>
      </c>
      <c r="E22" s="22">
        <v>0</v>
      </c>
      <c r="F22" s="22">
        <v>1</v>
      </c>
      <c r="G22" s="22">
        <v>1</v>
      </c>
      <c r="H22" s="22">
        <v>0</v>
      </c>
      <c r="I22" s="22">
        <v>4</v>
      </c>
      <c r="J22" s="22">
        <v>1</v>
      </c>
      <c r="K22" s="22">
        <v>3</v>
      </c>
      <c r="L22" s="22">
        <v>0</v>
      </c>
      <c r="M22" s="22">
        <v>0</v>
      </c>
      <c r="N22" s="22">
        <v>0</v>
      </c>
    </row>
    <row r="23" spans="2:14" ht="20.100000000000001" customHeight="1" thickBot="1" x14ac:dyDescent="0.25">
      <c r="B23" s="6" t="s">
        <v>14</v>
      </c>
      <c r="C23" s="22">
        <v>1</v>
      </c>
      <c r="D23" s="22">
        <v>1</v>
      </c>
      <c r="E23" s="22">
        <v>0</v>
      </c>
      <c r="F23" s="22">
        <v>2</v>
      </c>
      <c r="G23" s="22">
        <v>2</v>
      </c>
      <c r="H23" s="22">
        <v>0</v>
      </c>
      <c r="I23" s="22">
        <v>7</v>
      </c>
      <c r="J23" s="22">
        <v>2</v>
      </c>
      <c r="K23" s="22">
        <v>5</v>
      </c>
      <c r="L23" s="22">
        <v>0</v>
      </c>
      <c r="M23" s="22">
        <v>0</v>
      </c>
      <c r="N23" s="22">
        <v>0</v>
      </c>
    </row>
    <row r="24" spans="2:14" ht="20.100000000000001" customHeight="1" thickBot="1" x14ac:dyDescent="0.25">
      <c r="B24" s="6" t="s">
        <v>15</v>
      </c>
      <c r="C24" s="22">
        <v>7</v>
      </c>
      <c r="D24" s="22">
        <v>7</v>
      </c>
      <c r="E24" s="22">
        <v>0</v>
      </c>
      <c r="F24" s="22">
        <v>0</v>
      </c>
      <c r="G24" s="22">
        <v>0</v>
      </c>
      <c r="H24" s="22">
        <v>0</v>
      </c>
      <c r="I24" s="22">
        <v>3</v>
      </c>
      <c r="J24" s="22">
        <v>3</v>
      </c>
      <c r="K24" s="22">
        <v>0</v>
      </c>
      <c r="L24" s="22">
        <v>0</v>
      </c>
      <c r="M24" s="22">
        <v>0</v>
      </c>
      <c r="N24" s="22">
        <v>0</v>
      </c>
    </row>
    <row r="25" spans="2:14" ht="20.100000000000001" customHeight="1" thickBot="1" x14ac:dyDescent="0.25">
      <c r="B25" s="6" t="s">
        <v>16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</row>
    <row r="26" spans="2:14" ht="20.100000000000001" customHeight="1" thickBot="1" x14ac:dyDescent="0.25">
      <c r="B26" s="7" t="s">
        <v>17</v>
      </c>
      <c r="C26" s="22">
        <v>7</v>
      </c>
      <c r="D26" s="22">
        <v>6</v>
      </c>
      <c r="E26" s="22">
        <v>1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</row>
    <row r="27" spans="2:14" ht="20.100000000000001" customHeight="1" thickBot="1" x14ac:dyDescent="0.25">
      <c r="B27" s="8" t="s">
        <v>18</v>
      </c>
      <c r="C27" s="22">
        <v>1</v>
      </c>
      <c r="D27" s="22">
        <v>1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</row>
    <row r="28" spans="2:14" ht="20.100000000000001" customHeight="1" thickBot="1" x14ac:dyDescent="0.25">
      <c r="B28" s="9" t="s">
        <v>19</v>
      </c>
      <c r="C28" s="12">
        <f>SUM(C11:C27)</f>
        <v>49</v>
      </c>
      <c r="D28" s="12">
        <f t="shared" ref="D28:N28" si="0">SUM(D11:D27)</f>
        <v>42</v>
      </c>
      <c r="E28" s="12">
        <f t="shared" si="0"/>
        <v>7</v>
      </c>
      <c r="F28" s="12">
        <f t="shared" si="0"/>
        <v>5</v>
      </c>
      <c r="G28" s="12">
        <f t="shared" si="0"/>
        <v>5</v>
      </c>
      <c r="H28" s="12">
        <f t="shared" si="0"/>
        <v>0</v>
      </c>
      <c r="I28" s="12">
        <f t="shared" si="0"/>
        <v>74</v>
      </c>
      <c r="J28" s="12">
        <f t="shared" si="0"/>
        <v>55</v>
      </c>
      <c r="K28" s="12">
        <f t="shared" si="0"/>
        <v>19</v>
      </c>
      <c r="L28" s="12">
        <f t="shared" si="0"/>
        <v>3</v>
      </c>
      <c r="M28" s="12">
        <f t="shared" si="0"/>
        <v>2</v>
      </c>
      <c r="N28" s="12">
        <f t="shared" si="0"/>
        <v>1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2" spans="2:14" ht="62.25" customHeight="1" thickBot="1" x14ac:dyDescent="0.25">
      <c r="C32" s="27" t="s">
        <v>127</v>
      </c>
      <c r="D32" s="28"/>
      <c r="E32" s="28"/>
      <c r="F32" s="27" t="s">
        <v>128</v>
      </c>
      <c r="G32" s="28"/>
      <c r="H32" s="28"/>
    </row>
    <row r="33" spans="2:8" ht="44.25" customHeight="1" thickBot="1" x14ac:dyDescent="0.25">
      <c r="C33" s="10" t="s">
        <v>65</v>
      </c>
      <c r="D33" s="10" t="s">
        <v>63</v>
      </c>
      <c r="E33" s="10" t="s">
        <v>64</v>
      </c>
      <c r="F33" s="10" t="s">
        <v>65</v>
      </c>
      <c r="G33" s="10" t="s">
        <v>63</v>
      </c>
      <c r="H33" s="10" t="s">
        <v>64</v>
      </c>
    </row>
    <row r="34" spans="2:8" ht="20.100000000000001" customHeight="1" thickBot="1" x14ac:dyDescent="0.25">
      <c r="B34" s="5" t="s">
        <v>2</v>
      </c>
      <c r="C34" s="14">
        <f t="shared" ref="C34:H49" si="1">IF(C11=0,"-",IF(I11=0,"-",(I11-C11)/C11))</f>
        <v>0.88888888888888884</v>
      </c>
      <c r="D34" s="14">
        <f t="shared" si="1"/>
        <v>1</v>
      </c>
      <c r="E34" s="14">
        <f t="shared" si="1"/>
        <v>0</v>
      </c>
      <c r="F34" s="14">
        <f t="shared" si="1"/>
        <v>0</v>
      </c>
      <c r="G34" s="14">
        <f t="shared" si="1"/>
        <v>-0.5</v>
      </c>
      <c r="H34" s="14" t="str">
        <f t="shared" si="1"/>
        <v>-</v>
      </c>
    </row>
    <row r="35" spans="2:8" ht="20.100000000000001" customHeight="1" thickBot="1" x14ac:dyDescent="0.25">
      <c r="B35" s="6" t="s">
        <v>3</v>
      </c>
      <c r="C35" s="14" t="str">
        <f t="shared" si="1"/>
        <v>-</v>
      </c>
      <c r="D35" s="14" t="str">
        <f t="shared" si="1"/>
        <v>-</v>
      </c>
      <c r="E35" s="14" t="str">
        <f t="shared" si="1"/>
        <v>-</v>
      </c>
      <c r="F35" s="14" t="str">
        <f t="shared" si="1"/>
        <v>-</v>
      </c>
      <c r="G35" s="14" t="str">
        <f t="shared" si="1"/>
        <v>-</v>
      </c>
      <c r="H35" s="14" t="str">
        <f t="shared" si="1"/>
        <v>-</v>
      </c>
    </row>
    <row r="36" spans="2:8" ht="20.100000000000001" customHeight="1" thickBot="1" x14ac:dyDescent="0.25">
      <c r="B36" s="6" t="s">
        <v>4</v>
      </c>
      <c r="C36" s="14">
        <f t="shared" si="1"/>
        <v>4</v>
      </c>
      <c r="D36" s="14">
        <f t="shared" si="1"/>
        <v>4</v>
      </c>
      <c r="E36" s="14" t="str">
        <f t="shared" si="1"/>
        <v>-</v>
      </c>
      <c r="F36" s="14" t="str">
        <f t="shared" si="1"/>
        <v>-</v>
      </c>
      <c r="G36" s="14" t="str">
        <f t="shared" si="1"/>
        <v>-</v>
      </c>
      <c r="H36" s="14" t="str">
        <f t="shared" si="1"/>
        <v>-</v>
      </c>
    </row>
    <row r="37" spans="2:8" ht="20.100000000000001" customHeight="1" thickBot="1" x14ac:dyDescent="0.25">
      <c r="B37" s="6" t="s">
        <v>5</v>
      </c>
      <c r="C37" s="14">
        <f t="shared" si="1"/>
        <v>3</v>
      </c>
      <c r="D37" s="14">
        <f t="shared" si="1"/>
        <v>2</v>
      </c>
      <c r="E37" s="14" t="str">
        <f t="shared" si="1"/>
        <v>-</v>
      </c>
      <c r="F37" s="14" t="str">
        <f t="shared" si="1"/>
        <v>-</v>
      </c>
      <c r="G37" s="14" t="str">
        <f t="shared" si="1"/>
        <v>-</v>
      </c>
      <c r="H37" s="14" t="str">
        <f t="shared" si="1"/>
        <v>-</v>
      </c>
    </row>
    <row r="38" spans="2:8" ht="20.100000000000001" customHeight="1" thickBot="1" x14ac:dyDescent="0.25">
      <c r="B38" s="6" t="s">
        <v>6</v>
      </c>
      <c r="C38" s="14">
        <f t="shared" si="1"/>
        <v>0.5</v>
      </c>
      <c r="D38" s="14">
        <f t="shared" si="1"/>
        <v>0.25</v>
      </c>
      <c r="E38" s="14" t="str">
        <f t="shared" si="1"/>
        <v>-</v>
      </c>
      <c r="F38" s="14" t="str">
        <f t="shared" si="1"/>
        <v>-</v>
      </c>
      <c r="G38" s="14" t="str">
        <f t="shared" si="1"/>
        <v>-</v>
      </c>
      <c r="H38" s="14" t="str">
        <f t="shared" si="1"/>
        <v>-</v>
      </c>
    </row>
    <row r="39" spans="2:8" ht="20.100000000000001" customHeight="1" thickBot="1" x14ac:dyDescent="0.25">
      <c r="B39" s="6" t="s">
        <v>7</v>
      </c>
      <c r="C39" s="14" t="str">
        <f t="shared" si="1"/>
        <v>-</v>
      </c>
      <c r="D39" s="14" t="str">
        <f t="shared" si="1"/>
        <v>-</v>
      </c>
      <c r="E39" s="14" t="str">
        <f t="shared" si="1"/>
        <v>-</v>
      </c>
      <c r="F39" s="14" t="str">
        <f t="shared" si="1"/>
        <v>-</v>
      </c>
      <c r="G39" s="14" t="str">
        <f t="shared" si="1"/>
        <v>-</v>
      </c>
      <c r="H39" s="14" t="str">
        <f t="shared" si="1"/>
        <v>-</v>
      </c>
    </row>
    <row r="40" spans="2:8" ht="20.100000000000001" customHeight="1" thickBot="1" x14ac:dyDescent="0.25">
      <c r="B40" s="6" t="s">
        <v>8</v>
      </c>
      <c r="C40" s="14">
        <f t="shared" si="1"/>
        <v>5</v>
      </c>
      <c r="D40" s="14" t="str">
        <f t="shared" si="1"/>
        <v>-</v>
      </c>
      <c r="E40" s="14" t="str">
        <f t="shared" si="1"/>
        <v>-</v>
      </c>
      <c r="F40" s="14" t="str">
        <f t="shared" si="1"/>
        <v>-</v>
      </c>
      <c r="G40" s="14" t="str">
        <f t="shared" si="1"/>
        <v>-</v>
      </c>
      <c r="H40" s="14" t="str">
        <f t="shared" si="1"/>
        <v>-</v>
      </c>
    </row>
    <row r="41" spans="2:8" ht="20.100000000000001" customHeight="1" thickBot="1" x14ac:dyDescent="0.25">
      <c r="B41" s="6" t="s">
        <v>9</v>
      </c>
      <c r="C41" s="14" t="str">
        <f t="shared" si="1"/>
        <v>-</v>
      </c>
      <c r="D41" s="14" t="str">
        <f t="shared" si="1"/>
        <v>-</v>
      </c>
      <c r="E41" s="14" t="str">
        <f t="shared" si="1"/>
        <v>-</v>
      </c>
      <c r="F41" s="14" t="str">
        <f t="shared" si="1"/>
        <v>-</v>
      </c>
      <c r="G41" s="14" t="str">
        <f t="shared" si="1"/>
        <v>-</v>
      </c>
      <c r="H41" s="14" t="str">
        <f t="shared" si="1"/>
        <v>-</v>
      </c>
    </row>
    <row r="42" spans="2:8" ht="20.100000000000001" customHeight="1" thickBot="1" x14ac:dyDescent="0.25">
      <c r="B42" s="6" t="s">
        <v>10</v>
      </c>
      <c r="C42" s="14">
        <f t="shared" si="1"/>
        <v>-0.42857142857142855</v>
      </c>
      <c r="D42" s="14">
        <f t="shared" si="1"/>
        <v>-0.8</v>
      </c>
      <c r="E42" s="14">
        <f t="shared" si="1"/>
        <v>0.5</v>
      </c>
      <c r="F42" s="14" t="str">
        <f t="shared" si="1"/>
        <v>-</v>
      </c>
      <c r="G42" s="14" t="str">
        <f t="shared" si="1"/>
        <v>-</v>
      </c>
      <c r="H42" s="14" t="str">
        <f t="shared" si="1"/>
        <v>-</v>
      </c>
    </row>
    <row r="43" spans="2:8" ht="20.100000000000001" customHeight="1" thickBot="1" x14ac:dyDescent="0.25">
      <c r="B43" s="6" t="s">
        <v>11</v>
      </c>
      <c r="C43" s="14">
        <f t="shared" si="1"/>
        <v>1.1666666666666667</v>
      </c>
      <c r="D43" s="14">
        <f t="shared" si="1"/>
        <v>1</v>
      </c>
      <c r="E43" s="14">
        <f t="shared" si="1"/>
        <v>1.5</v>
      </c>
      <c r="F43" s="14" t="str">
        <f t="shared" si="1"/>
        <v>-</v>
      </c>
      <c r="G43" s="14" t="str">
        <f t="shared" si="1"/>
        <v>-</v>
      </c>
      <c r="H43" s="14" t="str">
        <f t="shared" si="1"/>
        <v>-</v>
      </c>
    </row>
    <row r="44" spans="2:8" ht="20.100000000000001" customHeight="1" thickBot="1" x14ac:dyDescent="0.25">
      <c r="B44" s="6" t="s">
        <v>12</v>
      </c>
      <c r="C44" s="14">
        <f t="shared" si="1"/>
        <v>0</v>
      </c>
      <c r="D44" s="14">
        <f t="shared" si="1"/>
        <v>0</v>
      </c>
      <c r="E44" s="14" t="str">
        <f t="shared" si="1"/>
        <v>-</v>
      </c>
      <c r="F44" s="14" t="str">
        <f t="shared" si="1"/>
        <v>-</v>
      </c>
      <c r="G44" s="14" t="str">
        <f t="shared" si="1"/>
        <v>-</v>
      </c>
      <c r="H44" s="14" t="str">
        <f t="shared" si="1"/>
        <v>-</v>
      </c>
    </row>
    <row r="45" spans="2:8" ht="20.100000000000001" customHeight="1" thickBot="1" x14ac:dyDescent="0.25">
      <c r="B45" s="6" t="s">
        <v>13</v>
      </c>
      <c r="C45" s="14">
        <f t="shared" si="1"/>
        <v>0.33333333333333331</v>
      </c>
      <c r="D45" s="14">
        <f t="shared" si="1"/>
        <v>-0.66666666666666663</v>
      </c>
      <c r="E45" s="14" t="str">
        <f t="shared" si="1"/>
        <v>-</v>
      </c>
      <c r="F45" s="14" t="str">
        <f t="shared" si="1"/>
        <v>-</v>
      </c>
      <c r="G45" s="14" t="str">
        <f t="shared" si="1"/>
        <v>-</v>
      </c>
      <c r="H45" s="14" t="str">
        <f t="shared" si="1"/>
        <v>-</v>
      </c>
    </row>
    <row r="46" spans="2:8" ht="20.100000000000001" customHeight="1" thickBot="1" x14ac:dyDescent="0.25">
      <c r="B46" s="6" t="s">
        <v>14</v>
      </c>
      <c r="C46" s="14">
        <f t="shared" si="1"/>
        <v>6</v>
      </c>
      <c r="D46" s="14">
        <f t="shared" si="1"/>
        <v>1</v>
      </c>
      <c r="E46" s="14" t="str">
        <f t="shared" si="1"/>
        <v>-</v>
      </c>
      <c r="F46" s="14" t="str">
        <f t="shared" si="1"/>
        <v>-</v>
      </c>
      <c r="G46" s="14" t="str">
        <f t="shared" si="1"/>
        <v>-</v>
      </c>
      <c r="H46" s="14" t="str">
        <f t="shared" si="1"/>
        <v>-</v>
      </c>
    </row>
    <row r="47" spans="2:8" ht="20.100000000000001" customHeight="1" thickBot="1" x14ac:dyDescent="0.25">
      <c r="B47" s="6" t="s">
        <v>15</v>
      </c>
      <c r="C47" s="14">
        <f t="shared" si="1"/>
        <v>-0.5714285714285714</v>
      </c>
      <c r="D47" s="14">
        <f t="shared" si="1"/>
        <v>-0.5714285714285714</v>
      </c>
      <c r="E47" s="14" t="str">
        <f t="shared" si="1"/>
        <v>-</v>
      </c>
      <c r="F47" s="14" t="str">
        <f t="shared" si="1"/>
        <v>-</v>
      </c>
      <c r="G47" s="14" t="str">
        <f t="shared" si="1"/>
        <v>-</v>
      </c>
      <c r="H47" s="14" t="str">
        <f t="shared" si="1"/>
        <v>-</v>
      </c>
    </row>
    <row r="48" spans="2:8" ht="20.100000000000001" customHeight="1" thickBot="1" x14ac:dyDescent="0.25">
      <c r="B48" s="6" t="s">
        <v>16</v>
      </c>
      <c r="C48" s="14" t="str">
        <f t="shared" si="1"/>
        <v>-</v>
      </c>
      <c r="D48" s="14" t="str">
        <f t="shared" si="1"/>
        <v>-</v>
      </c>
      <c r="E48" s="14" t="str">
        <f t="shared" si="1"/>
        <v>-</v>
      </c>
      <c r="F48" s="14" t="str">
        <f t="shared" si="1"/>
        <v>-</v>
      </c>
      <c r="G48" s="14" t="str">
        <f t="shared" si="1"/>
        <v>-</v>
      </c>
      <c r="H48" s="14" t="str">
        <f t="shared" si="1"/>
        <v>-</v>
      </c>
    </row>
    <row r="49" spans="2:8" ht="20.100000000000001" customHeight="1" thickBot="1" x14ac:dyDescent="0.25">
      <c r="B49" s="7" t="s">
        <v>17</v>
      </c>
      <c r="C49" s="14" t="str">
        <f t="shared" si="1"/>
        <v>-</v>
      </c>
      <c r="D49" s="14" t="str">
        <f t="shared" si="1"/>
        <v>-</v>
      </c>
      <c r="E49" s="14" t="str">
        <f t="shared" si="1"/>
        <v>-</v>
      </c>
      <c r="F49" s="14" t="str">
        <f t="shared" si="1"/>
        <v>-</v>
      </c>
      <c r="G49" s="14" t="str">
        <f t="shared" si="1"/>
        <v>-</v>
      </c>
      <c r="H49" s="14" t="str">
        <f t="shared" si="1"/>
        <v>-</v>
      </c>
    </row>
    <row r="50" spans="2:8" ht="20.100000000000001" customHeight="1" thickBot="1" x14ac:dyDescent="0.25">
      <c r="B50" s="8" t="s">
        <v>18</v>
      </c>
      <c r="C50" s="14" t="str">
        <f t="shared" ref="C50:H51" si="2">IF(C27=0,"-",IF(I27=0,"-",(I27-C27)/C27))</f>
        <v>-</v>
      </c>
      <c r="D50" s="14" t="str">
        <f t="shared" si="2"/>
        <v>-</v>
      </c>
      <c r="E50" s="14" t="str">
        <f t="shared" si="2"/>
        <v>-</v>
      </c>
      <c r="F50" s="14" t="str">
        <f t="shared" si="2"/>
        <v>-</v>
      </c>
      <c r="G50" s="14" t="str">
        <f t="shared" si="2"/>
        <v>-</v>
      </c>
      <c r="H50" s="14" t="str">
        <f t="shared" si="2"/>
        <v>-</v>
      </c>
    </row>
    <row r="51" spans="2:8" ht="20.100000000000001" customHeight="1" thickBot="1" x14ac:dyDescent="0.25">
      <c r="B51" s="9" t="s">
        <v>19</v>
      </c>
      <c r="C51" s="15">
        <f t="shared" si="2"/>
        <v>0.51020408163265307</v>
      </c>
      <c r="D51" s="15">
        <f t="shared" si="2"/>
        <v>0.30952380952380953</v>
      </c>
      <c r="E51" s="15">
        <f t="shared" si="2"/>
        <v>1.7142857142857142</v>
      </c>
      <c r="F51" s="15">
        <f t="shared" si="2"/>
        <v>-0.4</v>
      </c>
      <c r="G51" s="15">
        <f t="shared" si="2"/>
        <v>-0.6</v>
      </c>
      <c r="H51" s="15" t="str">
        <f t="shared" si="2"/>
        <v>-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Audiencias_Sentencias</vt:lpstr>
      <vt:lpstr>Audiencias_Pers Enjuic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2019-09-06T09:56:12Z</cp:lastPrinted>
  <dcterms:created xsi:type="dcterms:W3CDTF">2018-12-11T12:27:19Z</dcterms:created>
  <dcterms:modified xsi:type="dcterms:W3CDTF">2025-12-12T11:23:49Z</dcterms:modified>
</cp:coreProperties>
</file>